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15315" windowHeight="46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3" i="1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2"/>
  <c r="D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2"/>
  <c r="C64"/>
  <c r="C75"/>
  <c r="C42"/>
  <c r="C56"/>
  <c r="C26"/>
  <c r="C50"/>
  <c r="C34"/>
  <c r="C86"/>
  <c r="C76"/>
  <c r="C84"/>
  <c r="C70"/>
  <c r="C58"/>
  <c r="C38"/>
  <c r="C62"/>
  <c r="C12"/>
  <c r="C49"/>
  <c r="C90"/>
  <c r="C2"/>
  <c r="C7"/>
  <c r="C47"/>
  <c r="C39"/>
  <c r="C44"/>
  <c r="C3"/>
  <c r="C29"/>
  <c r="C9"/>
  <c r="C19"/>
  <c r="C33"/>
  <c r="C6"/>
  <c r="C21"/>
  <c r="C5"/>
  <c r="C11"/>
  <c r="C14"/>
  <c r="C48"/>
  <c r="C51"/>
  <c r="C36"/>
  <c r="C22"/>
  <c r="C31"/>
  <c r="C13"/>
  <c r="C53"/>
  <c r="C32"/>
  <c r="C25"/>
  <c r="C10"/>
  <c r="C40"/>
  <c r="C59"/>
  <c r="C66"/>
  <c r="C17"/>
  <c r="C60"/>
  <c r="C8"/>
  <c r="C54"/>
  <c r="C41"/>
  <c r="C55"/>
  <c r="C37"/>
  <c r="C15"/>
  <c r="C46"/>
  <c r="C43"/>
  <c r="C20"/>
  <c r="C74"/>
  <c r="C71"/>
  <c r="C79"/>
  <c r="C85"/>
  <c r="C68"/>
  <c r="C81"/>
  <c r="C77"/>
  <c r="C88"/>
  <c r="C18"/>
  <c r="C30"/>
  <c r="C16"/>
  <c r="C28"/>
  <c r="C27"/>
  <c r="C23"/>
  <c r="C24"/>
  <c r="C45"/>
  <c r="C87"/>
  <c r="C80"/>
  <c r="C83"/>
  <c r="C63"/>
  <c r="C82"/>
  <c r="C67"/>
  <c r="C78"/>
  <c r="C89"/>
  <c r="C69"/>
  <c r="C73"/>
  <c r="C72"/>
  <c r="C65"/>
  <c r="C4"/>
  <c r="C61"/>
  <c r="C35"/>
  <c r="C57"/>
  <c r="C52"/>
  <c r="G29"/>
  <c r="G51"/>
  <c r="G36"/>
  <c r="G22"/>
  <c r="G13"/>
  <c r="G25"/>
  <c r="G10"/>
  <c r="G17"/>
  <c r="G20"/>
  <c r="G67"/>
  <c r="G45"/>
  <c r="G24"/>
  <c r="G23"/>
  <c r="G27"/>
  <c r="G28"/>
  <c r="G16"/>
  <c r="G30"/>
  <c r="G18"/>
  <c r="F67"/>
  <c r="B67"/>
  <c r="F45"/>
  <c r="F24"/>
  <c r="B45"/>
  <c r="B24"/>
  <c r="F23"/>
  <c r="B23"/>
  <c r="F27"/>
  <c r="B27"/>
  <c r="F28"/>
  <c r="B28"/>
  <c r="F30"/>
  <c r="F16"/>
  <c r="B16"/>
  <c r="F18"/>
  <c r="B30"/>
  <c r="B18"/>
</calcChain>
</file>

<file path=xl/sharedStrings.xml><?xml version="1.0" encoding="utf-8"?>
<sst xmlns="http://schemas.openxmlformats.org/spreadsheetml/2006/main" count="96" uniqueCount="96">
  <si>
    <t>Cal/$</t>
  </si>
  <si>
    <t>Pro/$</t>
  </si>
  <si>
    <t>Cost</t>
  </si>
  <si>
    <t>Caesar Shirmp salad</t>
  </si>
  <si>
    <t>Caesar chicken salad</t>
  </si>
  <si>
    <t>Johnny rocco salad</t>
  </si>
  <si>
    <t>Italian chicken salad</t>
  </si>
  <si>
    <t>Italian Shirmp Salad</t>
  </si>
  <si>
    <t>Side Italian salad</t>
  </si>
  <si>
    <t>Side House Salad</t>
  </si>
  <si>
    <t>Side Caesar Salad</t>
  </si>
  <si>
    <t>Cup of Mama Mandola's chicken soup</t>
  </si>
  <si>
    <t>Bowl of Mama Mandola's Chicken soup</t>
  </si>
  <si>
    <t>Cup of Minestrone</t>
  </si>
  <si>
    <t>Bowl of Minestrone</t>
  </si>
  <si>
    <t>Cup of sausage &amp; Lentil</t>
  </si>
  <si>
    <t>Bowl of Sausage &amp; Lentil</t>
  </si>
  <si>
    <t>Sauteed broccoli</t>
  </si>
  <si>
    <t>Garlic Mashed Potatoes</t>
  </si>
  <si>
    <t>Penne Pomodoro</t>
  </si>
  <si>
    <t>Grilled Asparagus</t>
  </si>
  <si>
    <t>Fettuccine alfredo</t>
  </si>
  <si>
    <t>Zucchini Fritte</t>
  </si>
  <si>
    <t>Mussels in white wine butter</t>
  </si>
  <si>
    <t>Calamari</t>
  </si>
  <si>
    <t>Mozzarella marinara</t>
  </si>
  <si>
    <t>Shrimp Scampi</t>
  </si>
  <si>
    <t>Calabrain roasted wings</t>
  </si>
  <si>
    <t>Tomato Caprese with fresh burrata</t>
  </si>
  <si>
    <t xml:space="preserve">Lunguine Pescatore with Italain Side salad </t>
  </si>
  <si>
    <t>Fettuccine carrbabba  with Italain Side salad</t>
  </si>
  <si>
    <t>Linguine Positano with chicken &amp;  with Italain Side salad</t>
  </si>
  <si>
    <t>Linguine positano with shirmp &amp;  with Italain Side salad</t>
  </si>
  <si>
    <t>Spaghetti with meatballs</t>
  </si>
  <si>
    <t>Spaghetti Pomodoru Sauce</t>
  </si>
  <si>
    <t>Spahetti Pomodoru sauce  with Italain Side salad</t>
  </si>
  <si>
    <t>Shrimp &amp; Scallop linguine alla vodka</t>
  </si>
  <si>
    <t xml:space="preserve">Mezzaluna  </t>
  </si>
  <si>
    <t xml:space="preserve">Lobster Ravioli  </t>
  </si>
  <si>
    <t>Rigatoni Campagnol</t>
  </si>
  <si>
    <t>Linguine pescatore</t>
  </si>
  <si>
    <t>Fettucchine Carrabba</t>
  </si>
  <si>
    <t xml:space="preserve">Lasagne  </t>
  </si>
  <si>
    <t>Linguine positano</t>
  </si>
  <si>
    <t xml:space="preserve">Fettuccine weesie   </t>
  </si>
  <si>
    <t>Margherita Pizza</t>
  </si>
  <si>
    <t>Pepperoni Pizza</t>
  </si>
  <si>
    <t>Pizza with Meatball, Sausage, And Pepperoni</t>
  </si>
  <si>
    <t>Pollo Rosa Maria</t>
  </si>
  <si>
    <t xml:space="preserve">Parmesan Chicken arugula </t>
  </si>
  <si>
    <t>Prosciutto wrapped pork tenderloin</t>
  </si>
  <si>
    <t>Veal marsala</t>
  </si>
  <si>
    <t>Chicken Bryan</t>
  </si>
  <si>
    <t>Chicken marsala</t>
  </si>
  <si>
    <t>Chicken parmesan</t>
  </si>
  <si>
    <t>Tuscan Grilled Chicken</t>
  </si>
  <si>
    <t>Chicken Bryan with Alfredo &amp; Italain Side salad</t>
  </si>
  <si>
    <t>Chicken Marsala with Alfredo &amp; Italain Side salad</t>
  </si>
  <si>
    <t>Chicken Parmesan with Alfredo &amp; Italain Side salad</t>
  </si>
  <si>
    <t>Tuscan Grilled Chicken with Alfredo &amp; Italain Side salad</t>
  </si>
  <si>
    <t>Pollo Rosa Mario with Alfredo &amp; Italain Side salad</t>
  </si>
  <si>
    <t>Parmesan Chicken Arugula with Alfredo &amp; Italain Side salad</t>
  </si>
  <si>
    <t>Prosciutto Wrapped Pork tenderloinwith Alfredo &amp; Italain Side salad</t>
  </si>
  <si>
    <t>6 oz Tuscan Grilled Sirloin</t>
  </si>
  <si>
    <t>9 oz Tuscan Grilled Sirloin</t>
  </si>
  <si>
    <t>1 Tuscan Grilled PorkChop</t>
  </si>
  <si>
    <t>2 Tuscan Grilled Porkchops</t>
  </si>
  <si>
    <t>9 oz Tuscan Grilled Filet</t>
  </si>
  <si>
    <t>Shirmp &amp; Sea Scallop Spiedino</t>
  </si>
  <si>
    <t>Wood Grilled Tilapia</t>
  </si>
  <si>
    <t>Tomato Basil Salmon</t>
  </si>
  <si>
    <t xml:space="preserve">The Johhny </t>
  </si>
  <si>
    <t>Carrabba's Italian Classics</t>
  </si>
  <si>
    <t>Chicken Trio</t>
  </si>
  <si>
    <t>Bruschette Sicilliani</t>
  </si>
  <si>
    <t>Grilled Asparagus With Prosciutto</t>
  </si>
  <si>
    <t>Meatballs &amp; Ricotta</t>
  </si>
  <si>
    <t>3 Cheese &amp; Sausage Stuffed Mushrooms</t>
  </si>
  <si>
    <t xml:space="preserve">Linguine positano with chicken </t>
  </si>
  <si>
    <t xml:space="preserve">Linguine positano with shirmp  </t>
  </si>
  <si>
    <t>Pasta Georio with Italain Side salad</t>
  </si>
  <si>
    <t xml:space="preserve">Pasta Georio </t>
  </si>
  <si>
    <t>Veal Marsala with Alfredo &amp; Italain Side salad</t>
  </si>
  <si>
    <t>6 oz Tuscan Girlled Sirloin with Scampi Topping</t>
  </si>
  <si>
    <t>Rigatoni Campagnolo with Italain Side salad</t>
  </si>
  <si>
    <t>Spahetti with meatballs &amp; Italain Side salad</t>
  </si>
  <si>
    <t>Shirmp &amp; Scallop Linguine alla vodka with Italain Side salad</t>
  </si>
  <si>
    <t>Mezzaluna with Italain Side salad</t>
  </si>
  <si>
    <t>Lobster ravioli with Italain Side salad</t>
  </si>
  <si>
    <t>Fettuccine weesie with Italain Side salad</t>
  </si>
  <si>
    <t>Lasagne with Italain Side salad</t>
  </si>
  <si>
    <t>Linguine Positano with Italain Side salad</t>
  </si>
  <si>
    <t>Cal</t>
  </si>
  <si>
    <t>Pro</t>
  </si>
  <si>
    <t>Price</t>
  </si>
  <si>
    <t>Item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</si>
</sst>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0.0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">
    <xf numFmtId="0" fontId="0" fillId="0" borderId="0" xfId="0"/>
    <xf numFmtId="44" fontId="0" fillId="0" borderId="0" xfId="1" applyFont="1"/>
    <xf numFmtId="16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E95E0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90"/>
  <sheetViews>
    <sheetView tabSelected="1" workbookViewId="0">
      <selection activeCell="D1" sqref="D1"/>
    </sheetView>
  </sheetViews>
  <sheetFormatPr defaultRowHeight="15"/>
  <cols>
    <col min="1" max="1" width="26.7109375" customWidth="1"/>
    <col min="2" max="2" width="10.5703125" style="1" bestFit="1" customWidth="1"/>
    <col min="5" max="5" width="12.5703125" style="1" bestFit="1" customWidth="1"/>
    <col min="6" max="6" width="13.140625" customWidth="1"/>
  </cols>
  <sheetData>
    <row r="1" spans="1:7">
      <c r="A1" t="s">
        <v>95</v>
      </c>
      <c r="B1" s="1" t="s">
        <v>94</v>
      </c>
      <c r="C1" t="s">
        <v>0</v>
      </c>
      <c r="D1" t="s">
        <v>1</v>
      </c>
      <c r="E1" s="1" t="s">
        <v>2</v>
      </c>
      <c r="F1" t="s">
        <v>92</v>
      </c>
      <c r="G1" t="s">
        <v>93</v>
      </c>
    </row>
    <row r="2" spans="1:7">
      <c r="A2" t="s">
        <v>21</v>
      </c>
      <c r="B2" s="1">
        <v>4.99</v>
      </c>
      <c r="C2" s="2">
        <f>$F2/$B2</f>
        <v>138.27655310621242</v>
      </c>
      <c r="D2" s="2">
        <f>$G2/$B2</f>
        <v>3.6072144288577155</v>
      </c>
      <c r="E2" s="1">
        <f>730000/$C2</f>
        <v>5279.275362318841</v>
      </c>
      <c r="F2">
        <v>690</v>
      </c>
      <c r="G2">
        <v>18</v>
      </c>
    </row>
    <row r="3" spans="1:7">
      <c r="A3" t="s">
        <v>30</v>
      </c>
      <c r="B3" s="1">
        <v>16.989999999999998</v>
      </c>
      <c r="C3" s="2">
        <f>$F3/$B3</f>
        <v>102.41318422601532</v>
      </c>
      <c r="D3" s="2">
        <f t="shared" ref="D3:D66" si="0">$G3/$B3</f>
        <v>4.0612124779281933</v>
      </c>
      <c r="E3" s="1">
        <f t="shared" ref="E3:E66" si="1">730000/$C3</f>
        <v>7127.9885057471256</v>
      </c>
      <c r="F3">
        <v>1740</v>
      </c>
      <c r="G3">
        <v>69</v>
      </c>
    </row>
    <row r="4" spans="1:7">
      <c r="A4" t="s">
        <v>74</v>
      </c>
      <c r="B4" s="1">
        <v>4.49</v>
      </c>
      <c r="C4" s="2">
        <f>$F4/$B4</f>
        <v>100.22271714922049</v>
      </c>
      <c r="D4" s="2">
        <f t="shared" si="0"/>
        <v>2.2271714922048997</v>
      </c>
      <c r="E4" s="1">
        <f t="shared" si="1"/>
        <v>7283.7777777777783</v>
      </c>
      <c r="F4">
        <v>450</v>
      </c>
      <c r="G4">
        <v>10</v>
      </c>
    </row>
    <row r="5" spans="1:7">
      <c r="A5" t="s">
        <v>25</v>
      </c>
      <c r="B5" s="1">
        <v>9.99</v>
      </c>
      <c r="C5" s="2">
        <f>$F5/$B5</f>
        <v>99.099099099099092</v>
      </c>
      <c r="D5" s="2">
        <f t="shared" si="0"/>
        <v>5.3053053053053052</v>
      </c>
      <c r="E5" s="1">
        <f t="shared" si="1"/>
        <v>7366.3636363636369</v>
      </c>
      <c r="F5">
        <v>990</v>
      </c>
      <c r="G5">
        <v>53</v>
      </c>
    </row>
    <row r="6" spans="1:7">
      <c r="A6" t="s">
        <v>89</v>
      </c>
      <c r="B6" s="1">
        <v>18.489999999999998</v>
      </c>
      <c r="C6" s="2">
        <f>$F6/$B6</f>
        <v>97.89075175770688</v>
      </c>
      <c r="D6" s="2">
        <f t="shared" si="0"/>
        <v>3.35316387236344</v>
      </c>
      <c r="E6" s="1">
        <f t="shared" si="1"/>
        <v>7457.2928176795567</v>
      </c>
      <c r="F6">
        <v>1810</v>
      </c>
      <c r="G6">
        <v>62</v>
      </c>
    </row>
    <row r="7" spans="1:7">
      <c r="A7" t="s">
        <v>22</v>
      </c>
      <c r="B7" s="1">
        <v>9.7899999999999991</v>
      </c>
      <c r="C7" s="2">
        <f>$F7/$B7</f>
        <v>92.951991828396331</v>
      </c>
      <c r="D7" s="2">
        <f t="shared" si="0"/>
        <v>1.1235955056179776</v>
      </c>
      <c r="E7" s="1">
        <f t="shared" si="1"/>
        <v>7853.5164835164833</v>
      </c>
      <c r="F7">
        <v>910</v>
      </c>
      <c r="G7">
        <v>11</v>
      </c>
    </row>
    <row r="8" spans="1:7">
      <c r="A8" t="s">
        <v>41</v>
      </c>
      <c r="B8" s="1">
        <v>16.989999999999998</v>
      </c>
      <c r="C8" s="2">
        <f>$F8/$B8</f>
        <v>84.75573866980578</v>
      </c>
      <c r="D8" s="2">
        <f t="shared" si="0"/>
        <v>3.8257798705120662</v>
      </c>
      <c r="E8" s="1">
        <f t="shared" si="1"/>
        <v>8612.9861111111095</v>
      </c>
      <c r="F8">
        <v>1440</v>
      </c>
      <c r="G8">
        <v>65</v>
      </c>
    </row>
    <row r="9" spans="1:7">
      <c r="A9" t="s">
        <v>91</v>
      </c>
      <c r="B9" s="1">
        <v>12.99</v>
      </c>
      <c r="C9" s="2">
        <f>$F9/$B9</f>
        <v>84.680523479599685</v>
      </c>
      <c r="D9" s="2">
        <f t="shared" si="0"/>
        <v>2.0015396458814472</v>
      </c>
      <c r="E9" s="1">
        <f t="shared" si="1"/>
        <v>8620.636363636364</v>
      </c>
      <c r="F9">
        <v>1100</v>
      </c>
      <c r="G9">
        <v>26</v>
      </c>
    </row>
    <row r="10" spans="1:7">
      <c r="A10" t="s">
        <v>85</v>
      </c>
      <c r="B10" s="1">
        <v>15.99</v>
      </c>
      <c r="C10" s="2">
        <f>$F10/$B10</f>
        <v>83.802376485303313</v>
      </c>
      <c r="D10" s="2">
        <f t="shared" si="0"/>
        <v>3.5021888680425266</v>
      </c>
      <c r="E10" s="1">
        <f t="shared" si="1"/>
        <v>8710.9701492537315</v>
      </c>
      <c r="F10">
        <v>1340</v>
      </c>
      <c r="G10">
        <f>52+4</f>
        <v>56</v>
      </c>
    </row>
    <row r="11" spans="1:7">
      <c r="A11" t="s">
        <v>26</v>
      </c>
      <c r="B11" s="1">
        <v>10.99</v>
      </c>
      <c r="C11" s="2">
        <f>$F11/$B11</f>
        <v>82.802547770700642</v>
      </c>
      <c r="D11" s="2">
        <f t="shared" si="0"/>
        <v>3.0937215650591448</v>
      </c>
      <c r="E11" s="1">
        <f t="shared" si="1"/>
        <v>8816.1538461538457</v>
      </c>
      <c r="F11">
        <v>910</v>
      </c>
      <c r="G11">
        <v>34</v>
      </c>
    </row>
    <row r="12" spans="1:7">
      <c r="A12" t="s">
        <v>18</v>
      </c>
      <c r="B12" s="1">
        <v>3.99</v>
      </c>
      <c r="C12" s="2">
        <f>$F12/$B12</f>
        <v>82.706766917293223</v>
      </c>
      <c r="D12" s="2">
        <f t="shared" si="0"/>
        <v>1.2531328320802004</v>
      </c>
      <c r="E12" s="1">
        <f t="shared" si="1"/>
        <v>8826.3636363636379</v>
      </c>
      <c r="F12">
        <v>330</v>
      </c>
      <c r="G12">
        <v>5</v>
      </c>
    </row>
    <row r="13" spans="1:7">
      <c r="A13" t="s">
        <v>80</v>
      </c>
      <c r="B13" s="1">
        <v>17.489999999999998</v>
      </c>
      <c r="C13" s="2">
        <f>$F13/$B13</f>
        <v>82.332761578044611</v>
      </c>
      <c r="D13" s="2">
        <f t="shared" si="0"/>
        <v>3.1446540880503147</v>
      </c>
      <c r="E13" s="1">
        <f t="shared" si="1"/>
        <v>8866.4583333333321</v>
      </c>
      <c r="F13">
        <v>1440</v>
      </c>
      <c r="G13">
        <f>51+4</f>
        <v>55</v>
      </c>
    </row>
    <row r="14" spans="1:7">
      <c r="A14" t="s">
        <v>27</v>
      </c>
      <c r="B14" s="1">
        <v>10.99</v>
      </c>
      <c r="C14" s="2">
        <f>$F14/$B14</f>
        <v>81.892629663330297</v>
      </c>
      <c r="D14" s="2">
        <f t="shared" si="0"/>
        <v>4.6405823475887171</v>
      </c>
      <c r="E14" s="1">
        <f t="shared" si="1"/>
        <v>8914.1111111111113</v>
      </c>
      <c r="F14">
        <v>900</v>
      </c>
      <c r="G14">
        <v>51</v>
      </c>
    </row>
    <row r="15" spans="1:7">
      <c r="A15" t="s">
        <v>44</v>
      </c>
      <c r="B15" s="1">
        <v>18.489999999999998</v>
      </c>
      <c r="C15" s="2">
        <f>$F15/$B15</f>
        <v>81.665765278528937</v>
      </c>
      <c r="D15" s="2">
        <f t="shared" si="0"/>
        <v>3.1368307193077341</v>
      </c>
      <c r="E15" s="1">
        <f t="shared" si="1"/>
        <v>8938.8741721854294</v>
      </c>
      <c r="F15">
        <v>1510</v>
      </c>
      <c r="G15">
        <v>58</v>
      </c>
    </row>
    <row r="16" spans="1:7">
      <c r="A16" t="s">
        <v>58</v>
      </c>
      <c r="B16" s="1">
        <f>17.99+2.5</f>
        <v>20.49</v>
      </c>
      <c r="C16" s="2">
        <f>$F16/$B16</f>
        <v>79.062957540263554</v>
      </c>
      <c r="D16" s="2">
        <f t="shared" si="0"/>
        <v>4.5387994143484631</v>
      </c>
      <c r="E16" s="1">
        <f t="shared" si="1"/>
        <v>9233.1481481481478</v>
      </c>
      <c r="F16">
        <f>690+630+300</f>
        <v>1620</v>
      </c>
      <c r="G16">
        <f>18+6+69</f>
        <v>93</v>
      </c>
    </row>
    <row r="17" spans="1:7">
      <c r="A17" t="s">
        <v>84</v>
      </c>
      <c r="B17" s="1">
        <v>16.989999999999998</v>
      </c>
      <c r="C17" s="2">
        <f>$F17/$B17</f>
        <v>78.869923484402591</v>
      </c>
      <c r="D17" s="2">
        <f t="shared" si="0"/>
        <v>3.2960565038257803</v>
      </c>
      <c r="E17" s="1">
        <f t="shared" si="1"/>
        <v>9255.746268656716</v>
      </c>
      <c r="F17">
        <v>1340</v>
      </c>
      <c r="G17">
        <f>4+52</f>
        <v>56</v>
      </c>
    </row>
    <row r="18" spans="1:7">
      <c r="A18" t="s">
        <v>56</v>
      </c>
      <c r="B18" s="1">
        <f>18.99+2.5</f>
        <v>21.49</v>
      </c>
      <c r="C18" s="2">
        <f>$F18/$B18</f>
        <v>77.7105630525826</v>
      </c>
      <c r="D18" s="2">
        <f t="shared" si="0"/>
        <v>3.8622615169846441</v>
      </c>
      <c r="E18" s="1">
        <f t="shared" si="1"/>
        <v>9393.8323353293417</v>
      </c>
      <c r="F18">
        <f>690+680+300</f>
        <v>1670</v>
      </c>
      <c r="G18">
        <f>18+6+59</f>
        <v>83</v>
      </c>
    </row>
    <row r="19" spans="1:7">
      <c r="A19" t="s">
        <v>31</v>
      </c>
      <c r="B19" s="1">
        <v>15.99</v>
      </c>
      <c r="C19" s="2">
        <f>$F19/$B19</f>
        <v>77.548467792370232</v>
      </c>
      <c r="D19" s="2">
        <f t="shared" si="0"/>
        <v>3.2520325203252032</v>
      </c>
      <c r="E19" s="1">
        <f t="shared" si="1"/>
        <v>9413.467741935483</v>
      </c>
      <c r="F19">
        <v>1240</v>
      </c>
      <c r="G19">
        <v>52</v>
      </c>
    </row>
    <row r="20" spans="1:7">
      <c r="A20" t="s">
        <v>47</v>
      </c>
      <c r="B20" s="1">
        <v>14.99</v>
      </c>
      <c r="C20" s="2">
        <f>$F20/$B20</f>
        <v>76.717811874583049</v>
      </c>
      <c r="D20" s="2">
        <f t="shared" si="0"/>
        <v>4.1360907271514344</v>
      </c>
      <c r="E20" s="1">
        <f t="shared" si="1"/>
        <v>9515.391304347826</v>
      </c>
      <c r="F20">
        <v>1150</v>
      </c>
      <c r="G20">
        <f>25+11+20+6</f>
        <v>62</v>
      </c>
    </row>
    <row r="21" spans="1:7">
      <c r="A21" t="s">
        <v>24</v>
      </c>
      <c r="B21" s="1">
        <v>11.79</v>
      </c>
      <c r="C21" s="2">
        <f>$F21/$B21</f>
        <v>76.335877862595424</v>
      </c>
      <c r="D21" s="2">
        <f t="shared" si="0"/>
        <v>2.4597116200169635</v>
      </c>
      <c r="E21" s="1">
        <f t="shared" si="1"/>
        <v>9563</v>
      </c>
      <c r="F21">
        <v>900</v>
      </c>
      <c r="G21">
        <v>29</v>
      </c>
    </row>
    <row r="22" spans="1:7">
      <c r="A22" t="s">
        <v>86</v>
      </c>
      <c r="B22" s="1">
        <v>18.989999999999998</v>
      </c>
      <c r="C22" s="2">
        <f>$F22/$B22</f>
        <v>75.829383886255926</v>
      </c>
      <c r="D22" s="2">
        <f t="shared" si="0"/>
        <v>3.0015797788309637</v>
      </c>
      <c r="E22" s="1">
        <f t="shared" si="1"/>
        <v>9626.875</v>
      </c>
      <c r="F22">
        <v>1440</v>
      </c>
      <c r="G22">
        <f>53+4</f>
        <v>57</v>
      </c>
    </row>
    <row r="23" spans="1:7">
      <c r="A23" t="s">
        <v>61</v>
      </c>
      <c r="B23" s="1">
        <f>17.99+2.5</f>
        <v>20.49</v>
      </c>
      <c r="C23" s="2">
        <f>$F23/$B23</f>
        <v>74.670571010248906</v>
      </c>
      <c r="D23" s="2">
        <f t="shared" si="0"/>
        <v>4.0995607613469991</v>
      </c>
      <c r="E23" s="1">
        <f t="shared" si="1"/>
        <v>9776.2745098039213</v>
      </c>
      <c r="F23">
        <f>600+630+300</f>
        <v>1530</v>
      </c>
      <c r="G23">
        <f>18+6+60</f>
        <v>84</v>
      </c>
    </row>
    <row r="24" spans="1:7">
      <c r="A24" t="s">
        <v>62</v>
      </c>
      <c r="B24" s="1">
        <f>15.99+2.5</f>
        <v>18.490000000000002</v>
      </c>
      <c r="C24" s="2">
        <f>$F24/$B24</f>
        <v>73.012439156300701</v>
      </c>
      <c r="D24" s="2">
        <f t="shared" si="0"/>
        <v>3.5694970254191452</v>
      </c>
      <c r="E24" s="1">
        <f t="shared" si="1"/>
        <v>9998.2962962962974</v>
      </c>
      <c r="F24">
        <f>420+630+300</f>
        <v>1350</v>
      </c>
      <c r="G24">
        <f>18+6+42</f>
        <v>66</v>
      </c>
    </row>
    <row r="25" spans="1:7">
      <c r="A25" t="s">
        <v>35</v>
      </c>
      <c r="B25" s="1">
        <v>13.49</v>
      </c>
      <c r="C25" s="2">
        <f>$F25/$B25</f>
        <v>71.905114899925863</v>
      </c>
      <c r="D25" s="2">
        <f t="shared" si="0"/>
        <v>1.8532246108228316</v>
      </c>
      <c r="E25" s="1">
        <f t="shared" si="1"/>
        <v>10152.268041237114</v>
      </c>
      <c r="F25">
        <v>970</v>
      </c>
      <c r="G25">
        <f>21+4</f>
        <v>25</v>
      </c>
    </row>
    <row r="26" spans="1:7">
      <c r="A26" t="s">
        <v>8</v>
      </c>
      <c r="B26" s="1">
        <v>4.99</v>
      </c>
      <c r="C26" s="2">
        <f>$F26/$B26</f>
        <v>70.140280561122239</v>
      </c>
      <c r="D26" s="2">
        <f t="shared" si="0"/>
        <v>0.80160320641282556</v>
      </c>
      <c r="E26" s="1">
        <f t="shared" si="1"/>
        <v>10407.714285714286</v>
      </c>
      <c r="F26">
        <v>350</v>
      </c>
      <c r="G26">
        <v>4</v>
      </c>
    </row>
    <row r="27" spans="1:7">
      <c r="A27" t="s">
        <v>60</v>
      </c>
      <c r="B27" s="1">
        <f>19.79+2.5</f>
        <v>22.29</v>
      </c>
      <c r="C27" s="2">
        <f>$F27/$B27</f>
        <v>69.53790937640197</v>
      </c>
      <c r="D27" s="2">
        <f t="shared" si="0"/>
        <v>3.9928218932256621</v>
      </c>
      <c r="E27" s="1">
        <f t="shared" si="1"/>
        <v>10497.870967741936</v>
      </c>
      <c r="F27">
        <f>620+630+300</f>
        <v>1550</v>
      </c>
      <c r="G27">
        <f>18+6+65</f>
        <v>89</v>
      </c>
    </row>
    <row r="28" spans="1:7">
      <c r="A28" t="s">
        <v>59</v>
      </c>
      <c r="B28" s="1">
        <f>15.49+2.5</f>
        <v>17.990000000000002</v>
      </c>
      <c r="C28" s="2">
        <f>$F28/$B28</f>
        <v>67.815453029460798</v>
      </c>
      <c r="D28" s="2">
        <f t="shared" si="0"/>
        <v>4.2245692051139514</v>
      </c>
      <c r="E28" s="1">
        <f t="shared" si="1"/>
        <v>10764.508196721314</v>
      </c>
      <c r="F28">
        <f>290+630+300</f>
        <v>1220</v>
      </c>
      <c r="G28">
        <f>18+6+52</f>
        <v>76</v>
      </c>
    </row>
    <row r="29" spans="1:7">
      <c r="A29" t="s">
        <v>90</v>
      </c>
      <c r="B29" s="1">
        <v>15.99</v>
      </c>
      <c r="C29" s="2">
        <f>$F29/$B29</f>
        <v>67.542213883677292</v>
      </c>
      <c r="D29" s="2">
        <f t="shared" si="0"/>
        <v>3.0644152595372107</v>
      </c>
      <c r="E29" s="1">
        <f t="shared" si="1"/>
        <v>10808.055555555557</v>
      </c>
      <c r="F29">
        <v>1080</v>
      </c>
      <c r="G29">
        <f>45+4</f>
        <v>49</v>
      </c>
    </row>
    <row r="30" spans="1:7">
      <c r="A30" t="s">
        <v>57</v>
      </c>
      <c r="B30" s="1">
        <f>18.99+2.5</f>
        <v>21.49</v>
      </c>
      <c r="C30" s="2">
        <f>$F30/$B30</f>
        <v>65.61191251744998</v>
      </c>
      <c r="D30" s="2">
        <f t="shared" si="0"/>
        <v>3.629595160539786</v>
      </c>
      <c r="E30" s="1">
        <f t="shared" si="1"/>
        <v>11126.028368794327</v>
      </c>
      <c r="F30">
        <f>480+630+300</f>
        <v>1410</v>
      </c>
      <c r="G30">
        <f>18+6+54</f>
        <v>78</v>
      </c>
    </row>
    <row r="31" spans="1:7">
      <c r="A31" t="s">
        <v>81</v>
      </c>
      <c r="B31" s="1">
        <v>17.489999999999998</v>
      </c>
      <c r="C31" s="2">
        <f>$F31/$B31</f>
        <v>65.180102915951977</v>
      </c>
      <c r="D31" s="2">
        <f t="shared" si="0"/>
        <v>2.9159519725557463</v>
      </c>
      <c r="E31" s="1">
        <f t="shared" si="1"/>
        <v>11199.736842105262</v>
      </c>
      <c r="F31">
        <v>1140</v>
      </c>
      <c r="G31">
        <v>51</v>
      </c>
    </row>
    <row r="32" spans="1:7">
      <c r="A32" t="s">
        <v>33</v>
      </c>
      <c r="B32" s="1">
        <v>15.99</v>
      </c>
      <c r="C32" s="2">
        <f>$F32/$B32</f>
        <v>65.040650406504071</v>
      </c>
      <c r="D32" s="2">
        <f t="shared" si="0"/>
        <v>3.2520325203252032</v>
      </c>
      <c r="E32" s="1">
        <f t="shared" si="1"/>
        <v>11223.749999999998</v>
      </c>
      <c r="F32">
        <v>1040</v>
      </c>
      <c r="G32">
        <v>52</v>
      </c>
    </row>
    <row r="33" spans="1:7">
      <c r="A33" t="s">
        <v>32</v>
      </c>
      <c r="B33" s="1">
        <v>17.989999999999998</v>
      </c>
      <c r="C33" s="2">
        <f>$F33/$B33</f>
        <v>65.036131183991117</v>
      </c>
      <c r="D33" s="2">
        <f t="shared" si="0"/>
        <v>2.2234574763757644</v>
      </c>
      <c r="E33" s="1">
        <f t="shared" si="1"/>
        <v>11224.529914529912</v>
      </c>
      <c r="F33">
        <v>1170</v>
      </c>
      <c r="G33">
        <v>40</v>
      </c>
    </row>
    <row r="34" spans="1:7">
      <c r="A34" t="s">
        <v>10</v>
      </c>
      <c r="B34" s="1">
        <v>4.99</v>
      </c>
      <c r="C34" s="2">
        <f>$F34/$B34</f>
        <v>64.128256513026045</v>
      </c>
      <c r="D34" s="2">
        <f t="shared" si="0"/>
        <v>1.4028056112224447</v>
      </c>
      <c r="E34" s="1">
        <f t="shared" si="1"/>
        <v>11383.437500000002</v>
      </c>
      <c r="F34">
        <v>320</v>
      </c>
      <c r="G34">
        <v>7</v>
      </c>
    </row>
    <row r="35" spans="1:7">
      <c r="A35" t="s">
        <v>76</v>
      </c>
      <c r="B35" s="1">
        <v>5.99</v>
      </c>
      <c r="C35" s="2">
        <f>$F35/$B35</f>
        <v>63.439065108514185</v>
      </c>
      <c r="D35" s="2">
        <f t="shared" si="0"/>
        <v>4.3405676126878125</v>
      </c>
      <c r="E35" s="1">
        <f t="shared" si="1"/>
        <v>11507.105263157895</v>
      </c>
      <c r="F35">
        <v>380</v>
      </c>
      <c r="G35">
        <v>26</v>
      </c>
    </row>
    <row r="36" spans="1:7">
      <c r="A36" t="s">
        <v>87</v>
      </c>
      <c r="B36" s="1">
        <v>16.489999999999998</v>
      </c>
      <c r="C36" s="2">
        <f>$F36/$B36</f>
        <v>63.068526379624018</v>
      </c>
      <c r="D36" s="2">
        <f t="shared" si="0"/>
        <v>2.2437841115827775</v>
      </c>
      <c r="E36" s="1">
        <f t="shared" si="1"/>
        <v>11574.711538461537</v>
      </c>
      <c r="F36">
        <v>1040</v>
      </c>
      <c r="G36">
        <f>33+4</f>
        <v>37</v>
      </c>
    </row>
    <row r="37" spans="1:7">
      <c r="A37" t="s">
        <v>43</v>
      </c>
      <c r="B37" s="1">
        <v>12.99</v>
      </c>
      <c r="C37" s="2">
        <f>$F37/$B37</f>
        <v>61.585835257890686</v>
      </c>
      <c r="D37" s="2">
        <f t="shared" si="0"/>
        <v>1.6936104695919938</v>
      </c>
      <c r="E37" s="1">
        <f t="shared" si="1"/>
        <v>11853.375</v>
      </c>
      <c r="F37">
        <v>800</v>
      </c>
      <c r="G37">
        <v>22</v>
      </c>
    </row>
    <row r="38" spans="1:7">
      <c r="A38" t="s">
        <v>16</v>
      </c>
      <c r="B38" s="1">
        <v>6.99</v>
      </c>
      <c r="C38" s="2">
        <f>$F38/$B38</f>
        <v>61.516452074391985</v>
      </c>
      <c r="D38" s="2">
        <f t="shared" si="0"/>
        <v>3.4334763948497855</v>
      </c>
      <c r="E38" s="1">
        <f t="shared" si="1"/>
        <v>11866.744186046511</v>
      </c>
      <c r="F38">
        <v>430</v>
      </c>
      <c r="G38">
        <v>24</v>
      </c>
    </row>
    <row r="39" spans="1:7">
      <c r="A39" t="s">
        <v>39</v>
      </c>
      <c r="B39" s="1">
        <v>16.989999999999998</v>
      </c>
      <c r="C39" s="2">
        <f>$F39/$B39</f>
        <v>61.21247792819306</v>
      </c>
      <c r="D39" s="2">
        <f t="shared" si="0"/>
        <v>3.0606238964096528</v>
      </c>
      <c r="E39" s="1">
        <f t="shared" si="1"/>
        <v>11925.673076923076</v>
      </c>
      <c r="F39">
        <v>1040</v>
      </c>
      <c r="G39">
        <v>52</v>
      </c>
    </row>
    <row r="40" spans="1:7">
      <c r="A40" t="s">
        <v>36</v>
      </c>
      <c r="B40" s="1">
        <v>18.989999999999998</v>
      </c>
      <c r="C40" s="2">
        <f>$F40/$B40</f>
        <v>60.031595576619281</v>
      </c>
      <c r="D40" s="2">
        <f t="shared" si="0"/>
        <v>2.7909426013691419</v>
      </c>
      <c r="E40" s="1">
        <f t="shared" si="1"/>
        <v>12160.263157894735</v>
      </c>
      <c r="F40">
        <v>1140</v>
      </c>
      <c r="G40">
        <v>53</v>
      </c>
    </row>
    <row r="41" spans="1:7">
      <c r="A41" t="s">
        <v>78</v>
      </c>
      <c r="B41" s="1">
        <v>15.99</v>
      </c>
      <c r="C41" s="2">
        <f>$F41/$B41</f>
        <v>58.786741713570983</v>
      </c>
      <c r="D41" s="2">
        <f t="shared" si="0"/>
        <v>3.0018761726078798</v>
      </c>
      <c r="E41" s="1">
        <f t="shared" si="1"/>
        <v>12417.765957446809</v>
      </c>
      <c r="F41">
        <v>940</v>
      </c>
      <c r="G41">
        <v>48</v>
      </c>
    </row>
    <row r="42" spans="1:7">
      <c r="A42" t="s">
        <v>6</v>
      </c>
      <c r="B42" s="1">
        <v>14.49</v>
      </c>
      <c r="C42" s="2">
        <f>$F42/$B42</f>
        <v>57.971014492753625</v>
      </c>
      <c r="D42" s="2">
        <f t="shared" si="0"/>
        <v>2.2774327122153211</v>
      </c>
      <c r="E42" s="1">
        <f t="shared" si="1"/>
        <v>12592.5</v>
      </c>
      <c r="F42">
        <v>840</v>
      </c>
      <c r="G42">
        <v>33</v>
      </c>
    </row>
    <row r="43" spans="1:7">
      <c r="A43" t="s">
        <v>46</v>
      </c>
      <c r="B43" s="1">
        <v>13.49</v>
      </c>
      <c r="C43" s="2">
        <f>$F43/$B43</f>
        <v>57.82060785767235</v>
      </c>
      <c r="D43" s="2">
        <f t="shared" si="0"/>
        <v>2.3721275018532246</v>
      </c>
      <c r="E43" s="1">
        <f t="shared" si="1"/>
        <v>12625.25641025641</v>
      </c>
      <c r="F43">
        <v>780</v>
      </c>
      <c r="G43">
        <v>32</v>
      </c>
    </row>
    <row r="44" spans="1:7">
      <c r="A44" t="s">
        <v>29</v>
      </c>
      <c r="B44" s="1">
        <v>19.989999999999998</v>
      </c>
      <c r="C44" s="2">
        <f>$F44/$B44</f>
        <v>57.02851425712857</v>
      </c>
      <c r="D44" s="2">
        <f t="shared" si="0"/>
        <v>3.051525762881441</v>
      </c>
      <c r="E44" s="1">
        <f t="shared" si="1"/>
        <v>12800.614035087718</v>
      </c>
      <c r="F44">
        <v>1140</v>
      </c>
      <c r="G44">
        <v>61</v>
      </c>
    </row>
    <row r="45" spans="1:7">
      <c r="A45" t="s">
        <v>82</v>
      </c>
      <c r="B45" s="1">
        <f>21.99+2.5</f>
        <v>24.49</v>
      </c>
      <c r="C45" s="2">
        <f>$F45/$B45</f>
        <v>56.757860351163743</v>
      </c>
      <c r="D45" s="2">
        <f t="shared" si="0"/>
        <v>2.8991425071457742</v>
      </c>
      <c r="E45" s="1">
        <f t="shared" si="1"/>
        <v>12861.654676258991</v>
      </c>
      <c r="F45">
        <f>460+630+300</f>
        <v>1390</v>
      </c>
      <c r="G45">
        <f>18+6+47</f>
        <v>71</v>
      </c>
    </row>
    <row r="46" spans="1:7">
      <c r="A46" t="s">
        <v>45</v>
      </c>
      <c r="B46" s="1">
        <v>12.99</v>
      </c>
      <c r="C46" s="2">
        <f>$F46/$B46</f>
        <v>55.427251732101617</v>
      </c>
      <c r="D46" s="2">
        <f t="shared" si="0"/>
        <v>2.0015396458814472</v>
      </c>
      <c r="E46" s="1">
        <f t="shared" si="1"/>
        <v>13170.416666666666</v>
      </c>
      <c r="F46">
        <v>720</v>
      </c>
      <c r="G46">
        <v>26</v>
      </c>
    </row>
    <row r="47" spans="1:7">
      <c r="A47" t="s">
        <v>23</v>
      </c>
      <c r="B47" s="1">
        <v>11.99</v>
      </c>
      <c r="C47" s="2">
        <f>$F47/$B47</f>
        <v>53.377814845704755</v>
      </c>
      <c r="D47" s="2">
        <f t="shared" si="0"/>
        <v>1.5846538782318598</v>
      </c>
      <c r="E47" s="1">
        <f t="shared" si="1"/>
        <v>13676.09375</v>
      </c>
      <c r="F47">
        <v>640</v>
      </c>
      <c r="G47">
        <v>19</v>
      </c>
    </row>
    <row r="48" spans="1:7">
      <c r="A48" t="s">
        <v>28</v>
      </c>
      <c r="B48" s="1">
        <v>9.49</v>
      </c>
      <c r="C48" s="2">
        <f>$F48/$B48</f>
        <v>52.687038988408851</v>
      </c>
      <c r="D48" s="2">
        <f t="shared" si="0"/>
        <v>1.4752370916754478</v>
      </c>
      <c r="E48" s="1">
        <f t="shared" si="1"/>
        <v>13855.4</v>
      </c>
      <c r="F48">
        <v>500</v>
      </c>
      <c r="G48">
        <v>14</v>
      </c>
    </row>
    <row r="49" spans="1:7">
      <c r="A49" t="s">
        <v>19</v>
      </c>
      <c r="B49" s="1">
        <v>3.99</v>
      </c>
      <c r="C49" s="2">
        <f>$F49/$B49</f>
        <v>52.631578947368418</v>
      </c>
      <c r="D49" s="2">
        <f t="shared" si="0"/>
        <v>1.5037593984962405</v>
      </c>
      <c r="E49" s="1">
        <f t="shared" si="1"/>
        <v>13870</v>
      </c>
      <c r="F49">
        <v>210</v>
      </c>
      <c r="G49">
        <v>6</v>
      </c>
    </row>
    <row r="50" spans="1:7">
      <c r="A50" t="s">
        <v>9</v>
      </c>
      <c r="B50" s="1">
        <v>4.99</v>
      </c>
      <c r="C50" s="2">
        <f>$F50/$B50</f>
        <v>52.104208416833664</v>
      </c>
      <c r="D50" s="2">
        <f t="shared" si="0"/>
        <v>0.60120240480961917</v>
      </c>
      <c r="E50" s="1">
        <f t="shared" si="1"/>
        <v>14010.384615384617</v>
      </c>
      <c r="F50">
        <v>260</v>
      </c>
      <c r="G50">
        <v>3</v>
      </c>
    </row>
    <row r="51" spans="1:7">
      <c r="A51" t="s">
        <v>88</v>
      </c>
      <c r="B51" s="1">
        <v>19.59</v>
      </c>
      <c r="C51" s="2">
        <f>$F51/$B51</f>
        <v>51.556916794282799</v>
      </c>
      <c r="D51" s="2">
        <f t="shared" si="0"/>
        <v>1.2251148545176109</v>
      </c>
      <c r="E51" s="1">
        <f t="shared" si="1"/>
        <v>14159.108910891089</v>
      </c>
      <c r="F51">
        <v>1010</v>
      </c>
      <c r="G51">
        <f>20+4</f>
        <v>24</v>
      </c>
    </row>
    <row r="52" spans="1:7">
      <c r="A52" t="s">
        <v>4</v>
      </c>
      <c r="B52" s="1">
        <v>14.49</v>
      </c>
      <c r="C52" s="2">
        <f>$F52/$B52</f>
        <v>49.689440993788821</v>
      </c>
      <c r="D52" s="2">
        <f t="shared" si="0"/>
        <v>2.4844720496894408</v>
      </c>
      <c r="E52" s="1">
        <f t="shared" si="1"/>
        <v>14691.25</v>
      </c>
      <c r="F52">
        <v>720</v>
      </c>
      <c r="G52">
        <v>36</v>
      </c>
    </row>
    <row r="53" spans="1:7">
      <c r="A53" t="s">
        <v>34</v>
      </c>
      <c r="B53" s="1">
        <v>13.49</v>
      </c>
      <c r="C53" s="2">
        <f>$F53/$B53</f>
        <v>49.666419570051886</v>
      </c>
      <c r="D53" s="2">
        <f t="shared" si="0"/>
        <v>1.5567086730911786</v>
      </c>
      <c r="E53" s="1">
        <f t="shared" si="1"/>
        <v>14698.059701492539</v>
      </c>
      <c r="F53">
        <v>670</v>
      </c>
      <c r="G53">
        <v>21</v>
      </c>
    </row>
    <row r="54" spans="1:7">
      <c r="A54" t="s">
        <v>42</v>
      </c>
      <c r="B54" s="1">
        <v>15.99</v>
      </c>
      <c r="C54" s="2">
        <f>$F54/$B54</f>
        <v>48.780487804878049</v>
      </c>
      <c r="D54" s="2">
        <f t="shared" si="0"/>
        <v>2.8142589118198873</v>
      </c>
      <c r="E54" s="1">
        <f t="shared" si="1"/>
        <v>14965</v>
      </c>
      <c r="F54">
        <v>780</v>
      </c>
      <c r="G54">
        <v>45</v>
      </c>
    </row>
    <row r="55" spans="1:7">
      <c r="A55" t="s">
        <v>79</v>
      </c>
      <c r="B55" s="1">
        <v>17.989999999999998</v>
      </c>
      <c r="C55" s="2">
        <f>$F55/$B55</f>
        <v>48.36020011117288</v>
      </c>
      <c r="D55" s="2">
        <f t="shared" si="0"/>
        <v>2.0011117287381879</v>
      </c>
      <c r="E55" s="1">
        <f t="shared" si="1"/>
        <v>15095.057471264367</v>
      </c>
      <c r="F55">
        <v>870</v>
      </c>
      <c r="G55">
        <v>36</v>
      </c>
    </row>
    <row r="56" spans="1:7">
      <c r="A56" t="s">
        <v>7</v>
      </c>
      <c r="B56" s="1">
        <v>16.489999999999998</v>
      </c>
      <c r="C56" s="2">
        <f>$F56/$B56</f>
        <v>46.6949666464524</v>
      </c>
      <c r="D56" s="2">
        <f t="shared" si="0"/>
        <v>1.2734990903577927</v>
      </c>
      <c r="E56" s="1">
        <f t="shared" si="1"/>
        <v>15633.376623376622</v>
      </c>
      <c r="F56">
        <v>770</v>
      </c>
      <c r="G56">
        <v>21</v>
      </c>
    </row>
    <row r="57" spans="1:7">
      <c r="A57" t="s">
        <v>77</v>
      </c>
      <c r="B57" s="1">
        <v>6.49</v>
      </c>
      <c r="C57" s="2">
        <f>$F57/$B57</f>
        <v>46.224961479198768</v>
      </c>
      <c r="D57" s="2">
        <f t="shared" si="0"/>
        <v>2.3112480739599381</v>
      </c>
      <c r="E57" s="1">
        <f t="shared" si="1"/>
        <v>15792.333333333334</v>
      </c>
      <c r="F57">
        <v>300</v>
      </c>
      <c r="G57">
        <v>15</v>
      </c>
    </row>
    <row r="58" spans="1:7">
      <c r="A58" t="s">
        <v>15</v>
      </c>
      <c r="B58" s="1">
        <v>4.99</v>
      </c>
      <c r="C58" s="2">
        <f>$F58/$B58</f>
        <v>44.08817635270541</v>
      </c>
      <c r="D58" s="2">
        <f t="shared" si="0"/>
        <v>2.4048096192384767</v>
      </c>
      <c r="E58" s="1">
        <f t="shared" si="1"/>
        <v>16557.727272727272</v>
      </c>
      <c r="F58">
        <v>220</v>
      </c>
      <c r="G58">
        <v>12</v>
      </c>
    </row>
    <row r="59" spans="1:7">
      <c r="A59" t="s">
        <v>37</v>
      </c>
      <c r="B59" s="1">
        <v>16.989999999999998</v>
      </c>
      <c r="C59" s="2">
        <f>$F59/$B59</f>
        <v>43.555032371983522</v>
      </c>
      <c r="D59" s="2">
        <f t="shared" si="0"/>
        <v>1.9423190111830491</v>
      </c>
      <c r="E59" s="1">
        <f t="shared" si="1"/>
        <v>16760.405405405403</v>
      </c>
      <c r="F59">
        <v>740</v>
      </c>
      <c r="G59">
        <v>33</v>
      </c>
    </row>
    <row r="60" spans="1:7">
      <c r="A60" t="s">
        <v>40</v>
      </c>
      <c r="B60" s="1">
        <v>19.989999999999998</v>
      </c>
      <c r="C60" s="2">
        <f>$F60/$B60</f>
        <v>42.021010505252633</v>
      </c>
      <c r="D60" s="2">
        <f t="shared" si="0"/>
        <v>2.8514257128564284</v>
      </c>
      <c r="E60" s="1">
        <f t="shared" si="1"/>
        <v>17372.261904761901</v>
      </c>
      <c r="F60">
        <v>840</v>
      </c>
      <c r="G60">
        <v>57</v>
      </c>
    </row>
    <row r="61" spans="1:7">
      <c r="A61" t="s">
        <v>75</v>
      </c>
      <c r="B61" s="1">
        <v>5.99</v>
      </c>
      <c r="C61" s="2">
        <f>$F61/$B61</f>
        <v>41.736227045075125</v>
      </c>
      <c r="D61" s="2">
        <f t="shared" si="0"/>
        <v>3.672787979966611</v>
      </c>
      <c r="E61" s="1">
        <f t="shared" si="1"/>
        <v>17490.8</v>
      </c>
      <c r="F61">
        <v>250</v>
      </c>
      <c r="G61">
        <v>22</v>
      </c>
    </row>
    <row r="62" spans="1:7">
      <c r="A62" t="s">
        <v>17</v>
      </c>
      <c r="B62" s="1">
        <v>3.99</v>
      </c>
      <c r="C62" s="2">
        <f>$F62/$B62</f>
        <v>40.100250626566414</v>
      </c>
      <c r="D62" s="2">
        <f t="shared" si="0"/>
        <v>1.0025062656641603</v>
      </c>
      <c r="E62" s="1">
        <f t="shared" si="1"/>
        <v>18204.375</v>
      </c>
      <c r="F62">
        <v>160</v>
      </c>
      <c r="G62">
        <v>4</v>
      </c>
    </row>
    <row r="63" spans="1:7">
      <c r="A63" t="s">
        <v>66</v>
      </c>
      <c r="B63" s="1">
        <v>19.489999999999998</v>
      </c>
      <c r="C63" s="2">
        <f>$F63/$B63</f>
        <v>40.020523345305286</v>
      </c>
      <c r="D63" s="2">
        <f t="shared" si="0"/>
        <v>4.8742945100051314</v>
      </c>
      <c r="E63" s="1">
        <f t="shared" si="1"/>
        <v>18240.641025641024</v>
      </c>
      <c r="F63">
        <v>780</v>
      </c>
      <c r="G63">
        <v>95</v>
      </c>
    </row>
    <row r="64" spans="1:7">
      <c r="A64" t="s">
        <v>3</v>
      </c>
      <c r="B64" s="1">
        <v>16.489999999999998</v>
      </c>
      <c r="C64" s="2">
        <f>$F64/$B64</f>
        <v>39.417828987265011</v>
      </c>
      <c r="D64" s="2">
        <f t="shared" si="0"/>
        <v>1.4554275318374774</v>
      </c>
      <c r="E64" s="1">
        <f t="shared" si="1"/>
        <v>18519.538461538461</v>
      </c>
      <c r="F64">
        <v>650</v>
      </c>
      <c r="G64">
        <v>24</v>
      </c>
    </row>
    <row r="65" spans="1:7">
      <c r="A65" t="s">
        <v>73</v>
      </c>
      <c r="B65" s="1">
        <v>24.49</v>
      </c>
      <c r="C65" s="2">
        <f>$F65/$B65</f>
        <v>38.383013474887711</v>
      </c>
      <c r="D65" s="2">
        <f t="shared" si="0"/>
        <v>3.6341363821968153</v>
      </c>
      <c r="E65" s="1">
        <f t="shared" si="1"/>
        <v>19018.829787234041</v>
      </c>
      <c r="F65">
        <v>940</v>
      </c>
      <c r="G65">
        <v>89</v>
      </c>
    </row>
    <row r="66" spans="1:7">
      <c r="A66" t="s">
        <v>38</v>
      </c>
      <c r="B66" s="1">
        <v>19.59</v>
      </c>
      <c r="C66" s="2">
        <f>$F66/$B66</f>
        <v>36.242981112812657</v>
      </c>
      <c r="D66" s="2">
        <f t="shared" si="0"/>
        <v>1.0209290454313424</v>
      </c>
      <c r="E66" s="1">
        <f t="shared" si="1"/>
        <v>20141.830985915494</v>
      </c>
      <c r="F66">
        <v>710</v>
      </c>
      <c r="G66">
        <v>20</v>
      </c>
    </row>
    <row r="67" spans="1:7">
      <c r="A67" t="s">
        <v>83</v>
      </c>
      <c r="B67" s="1">
        <f>15.99+3.8</f>
        <v>19.79</v>
      </c>
      <c r="C67" s="2">
        <f>$F67/$B67</f>
        <v>35.876705406771102</v>
      </c>
      <c r="D67" s="2">
        <f t="shared" ref="D67:D90" si="2">$G67/$B67</f>
        <v>1.9201616978271856</v>
      </c>
      <c r="E67" s="1">
        <f t="shared" ref="E67:E90" si="3">730000/$C67</f>
        <v>20347.464788732392</v>
      </c>
      <c r="F67">
        <f>390+320</f>
        <v>710</v>
      </c>
      <c r="G67">
        <f>4+34</f>
        <v>38</v>
      </c>
    </row>
    <row r="68" spans="1:7">
      <c r="A68" t="s">
        <v>52</v>
      </c>
      <c r="B68" s="1">
        <v>18.989999999999998</v>
      </c>
      <c r="C68" s="2">
        <f>$F68/$B68</f>
        <v>35.808320168509745</v>
      </c>
      <c r="D68" s="2">
        <f t="shared" si="2"/>
        <v>3.1068983675618749</v>
      </c>
      <c r="E68" s="1">
        <f t="shared" si="3"/>
        <v>20386.323529411762</v>
      </c>
      <c r="F68">
        <v>680</v>
      </c>
      <c r="G68">
        <v>59</v>
      </c>
    </row>
    <row r="69" spans="1:7">
      <c r="A69" t="s">
        <v>70</v>
      </c>
      <c r="B69" s="1">
        <v>19.989999999999998</v>
      </c>
      <c r="C69" s="2">
        <f>$F69/$B69</f>
        <v>35.017508754377189</v>
      </c>
      <c r="D69" s="2">
        <f t="shared" si="2"/>
        <v>2.6013006503251628</v>
      </c>
      <c r="E69" s="1">
        <f t="shared" si="3"/>
        <v>20846.714285714286</v>
      </c>
      <c r="F69">
        <v>700</v>
      </c>
      <c r="G69">
        <v>52</v>
      </c>
    </row>
    <row r="70" spans="1:7">
      <c r="A70" t="s">
        <v>14</v>
      </c>
      <c r="B70" s="1">
        <v>6.99</v>
      </c>
      <c r="C70" s="2">
        <f>$F70/$B70</f>
        <v>34.334763948497852</v>
      </c>
      <c r="D70" s="2">
        <f t="shared" si="2"/>
        <v>1.2875536480686696</v>
      </c>
      <c r="E70" s="1">
        <f t="shared" si="3"/>
        <v>21261.25</v>
      </c>
      <c r="F70">
        <v>240</v>
      </c>
      <c r="G70">
        <v>9</v>
      </c>
    </row>
    <row r="71" spans="1:7">
      <c r="A71" t="s">
        <v>49</v>
      </c>
      <c r="B71" s="1">
        <v>17.989999999999998</v>
      </c>
      <c r="C71" s="2">
        <f>$F71/$B71</f>
        <v>33.351862145636467</v>
      </c>
      <c r="D71" s="2">
        <f t="shared" si="2"/>
        <v>3.3351862145636466</v>
      </c>
      <c r="E71" s="1">
        <f t="shared" si="3"/>
        <v>21887.833333333332</v>
      </c>
      <c r="F71">
        <v>600</v>
      </c>
      <c r="G71">
        <v>60</v>
      </c>
    </row>
    <row r="72" spans="1:7">
      <c r="A72" t="s">
        <v>72</v>
      </c>
      <c r="B72" s="1">
        <v>20.99</v>
      </c>
      <c r="C72" s="2">
        <f>$F72/$B72</f>
        <v>32.872796569795142</v>
      </c>
      <c r="D72" s="2">
        <f t="shared" si="2"/>
        <v>2.5726536445926635</v>
      </c>
      <c r="E72" s="1">
        <f t="shared" si="3"/>
        <v>22206.811594202896</v>
      </c>
      <c r="F72">
        <v>690</v>
      </c>
      <c r="G72">
        <v>54</v>
      </c>
    </row>
    <row r="73" spans="1:7">
      <c r="A73" t="s">
        <v>71</v>
      </c>
      <c r="B73" s="1">
        <v>23.49</v>
      </c>
      <c r="C73" s="2">
        <f>$F73/$B73</f>
        <v>32.354193273733507</v>
      </c>
      <c r="D73" s="2">
        <f t="shared" si="2"/>
        <v>2.7245636441038741</v>
      </c>
      <c r="E73" s="1">
        <f t="shared" si="3"/>
        <v>22562.763157894733</v>
      </c>
      <c r="F73">
        <v>760</v>
      </c>
      <c r="G73">
        <v>64</v>
      </c>
    </row>
    <row r="74" spans="1:7">
      <c r="A74" t="s">
        <v>48</v>
      </c>
      <c r="B74" s="1">
        <v>19.79</v>
      </c>
      <c r="C74" s="2">
        <f>$F74/$B74</f>
        <v>31.328954017180397</v>
      </c>
      <c r="D74" s="2">
        <f t="shared" si="2"/>
        <v>3.2844871147043961</v>
      </c>
      <c r="E74" s="1">
        <f t="shared" si="3"/>
        <v>23301.129032258061</v>
      </c>
      <c r="F74">
        <v>620</v>
      </c>
      <c r="G74">
        <v>65</v>
      </c>
    </row>
    <row r="75" spans="1:7">
      <c r="A75" t="s">
        <v>5</v>
      </c>
      <c r="B75" s="1">
        <v>17.489999999999998</v>
      </c>
      <c r="C75" s="2">
        <f>$F75/$B75</f>
        <v>30.303030303030305</v>
      </c>
      <c r="D75" s="2">
        <f t="shared" si="2"/>
        <v>1.6009148084619784</v>
      </c>
      <c r="E75" s="1">
        <f t="shared" si="3"/>
        <v>24090</v>
      </c>
      <c r="F75">
        <v>530</v>
      </c>
      <c r="G75">
        <v>28</v>
      </c>
    </row>
    <row r="76" spans="1:7">
      <c r="A76" t="s">
        <v>12</v>
      </c>
      <c r="B76" s="1">
        <v>6.99</v>
      </c>
      <c r="C76" s="2">
        <f>$F76/$B76</f>
        <v>28.612303290414879</v>
      </c>
      <c r="D76" s="2">
        <f t="shared" si="2"/>
        <v>2.28898426323319</v>
      </c>
      <c r="E76" s="1">
        <f t="shared" si="3"/>
        <v>25513.5</v>
      </c>
      <c r="F76">
        <v>200</v>
      </c>
      <c r="G76">
        <v>16</v>
      </c>
    </row>
    <row r="77" spans="1:7">
      <c r="A77" t="s">
        <v>54</v>
      </c>
      <c r="B77" s="1">
        <v>17.989999999999998</v>
      </c>
      <c r="C77" s="2">
        <f>$F77/$B77</f>
        <v>26.681489716509173</v>
      </c>
      <c r="D77" s="2">
        <f t="shared" si="2"/>
        <v>3.8354641467481936</v>
      </c>
      <c r="E77" s="1">
        <f t="shared" si="3"/>
        <v>27359.791666666664</v>
      </c>
      <c r="F77">
        <v>480</v>
      </c>
      <c r="G77">
        <v>69</v>
      </c>
    </row>
    <row r="78" spans="1:7">
      <c r="A78" t="s">
        <v>68</v>
      </c>
      <c r="B78" s="1">
        <v>20.79</v>
      </c>
      <c r="C78" s="2">
        <f>$F78/$B78</f>
        <v>26.455026455026456</v>
      </c>
      <c r="D78" s="2">
        <f t="shared" si="2"/>
        <v>1.827801827801828</v>
      </c>
      <c r="E78" s="1">
        <f t="shared" si="3"/>
        <v>27594</v>
      </c>
      <c r="F78">
        <v>550</v>
      </c>
      <c r="G78">
        <v>38</v>
      </c>
    </row>
    <row r="79" spans="1:7">
      <c r="A79" t="s">
        <v>50</v>
      </c>
      <c r="B79" s="1">
        <v>15.99</v>
      </c>
      <c r="C79" s="2">
        <f>$F79/$B79</f>
        <v>26.266416510318948</v>
      </c>
      <c r="D79" s="2">
        <f t="shared" si="2"/>
        <v>2.6266416510318948</v>
      </c>
      <c r="E79" s="1">
        <f t="shared" si="3"/>
        <v>27792.142857142859</v>
      </c>
      <c r="F79">
        <v>420</v>
      </c>
      <c r="G79">
        <v>42</v>
      </c>
    </row>
    <row r="80" spans="1:7">
      <c r="A80" t="s">
        <v>64</v>
      </c>
      <c r="B80" s="1">
        <v>18.989999999999998</v>
      </c>
      <c r="C80" s="2">
        <f>$F80/$B80</f>
        <v>25.803054239073198</v>
      </c>
      <c r="D80" s="2">
        <f t="shared" si="2"/>
        <v>2.7382833070036865</v>
      </c>
      <c r="E80" s="1">
        <f t="shared" si="3"/>
        <v>28291.224489795917</v>
      </c>
      <c r="F80">
        <v>490</v>
      </c>
      <c r="G80">
        <v>52</v>
      </c>
    </row>
    <row r="81" spans="1:7">
      <c r="A81" t="s">
        <v>53</v>
      </c>
      <c r="B81" s="1">
        <v>18.989999999999998</v>
      </c>
      <c r="C81" s="2">
        <f>$F81/$B81</f>
        <v>25.276461295418642</v>
      </c>
      <c r="D81" s="2">
        <f t="shared" si="2"/>
        <v>2.8436018957345972</v>
      </c>
      <c r="E81" s="1">
        <f t="shared" si="3"/>
        <v>28880.625</v>
      </c>
      <c r="F81">
        <v>480</v>
      </c>
      <c r="G81">
        <v>54</v>
      </c>
    </row>
    <row r="82" spans="1:7">
      <c r="A82" t="s">
        <v>67</v>
      </c>
      <c r="B82" s="1">
        <v>25.99</v>
      </c>
      <c r="C82" s="2">
        <f>$F82/$B82</f>
        <v>24.624855713736054</v>
      </c>
      <c r="D82" s="2">
        <f t="shared" si="2"/>
        <v>1.9238168526356292</v>
      </c>
      <c r="E82" s="1">
        <f t="shared" si="3"/>
        <v>29644.84375</v>
      </c>
      <c r="F82">
        <v>640</v>
      </c>
      <c r="G82">
        <v>50</v>
      </c>
    </row>
    <row r="83" spans="1:7">
      <c r="A83" t="s">
        <v>65</v>
      </c>
      <c r="B83" s="1">
        <v>15.99</v>
      </c>
      <c r="C83" s="2">
        <f>$F83/$B83</f>
        <v>24.390243902439025</v>
      </c>
      <c r="D83" s="2">
        <f t="shared" si="2"/>
        <v>2.9393370856785492</v>
      </c>
      <c r="E83" s="1">
        <f t="shared" si="3"/>
        <v>29930</v>
      </c>
      <c r="F83">
        <v>390</v>
      </c>
      <c r="G83">
        <v>47</v>
      </c>
    </row>
    <row r="84" spans="1:7">
      <c r="A84" t="s">
        <v>13</v>
      </c>
      <c r="B84" s="1">
        <v>4.99</v>
      </c>
      <c r="C84" s="2">
        <f>$F84/$B84</f>
        <v>24.048096192384769</v>
      </c>
      <c r="D84" s="2">
        <f t="shared" si="2"/>
        <v>1.002004008016032</v>
      </c>
      <c r="E84" s="1">
        <f t="shared" si="3"/>
        <v>30355.833333333336</v>
      </c>
      <c r="F84">
        <v>120</v>
      </c>
      <c r="G84">
        <v>5</v>
      </c>
    </row>
    <row r="85" spans="1:7">
      <c r="A85" t="s">
        <v>51</v>
      </c>
      <c r="B85" s="1">
        <v>21.99</v>
      </c>
      <c r="C85" s="2">
        <f>$F85/$B85</f>
        <v>20.918599363346978</v>
      </c>
      <c r="D85" s="2">
        <f t="shared" si="2"/>
        <v>2.1373351523419739</v>
      </c>
      <c r="E85" s="1">
        <f t="shared" si="3"/>
        <v>34897.173913043473</v>
      </c>
      <c r="F85">
        <v>460</v>
      </c>
      <c r="G85">
        <v>47</v>
      </c>
    </row>
    <row r="86" spans="1:7">
      <c r="A86" t="s">
        <v>11</v>
      </c>
      <c r="B86" s="1">
        <v>4.99</v>
      </c>
      <c r="C86" s="2">
        <f>$F86/$B86</f>
        <v>20.040080160320642</v>
      </c>
      <c r="D86" s="2">
        <f t="shared" si="2"/>
        <v>1.6032064128256511</v>
      </c>
      <c r="E86" s="1">
        <f t="shared" si="3"/>
        <v>36427</v>
      </c>
      <c r="F86">
        <v>100</v>
      </c>
      <c r="G86">
        <v>8</v>
      </c>
    </row>
    <row r="87" spans="1:7">
      <c r="A87" t="s">
        <v>63</v>
      </c>
      <c r="B87" s="1">
        <v>15.99</v>
      </c>
      <c r="C87" s="2">
        <f>$F87/$B87</f>
        <v>20.012507817385867</v>
      </c>
      <c r="D87" s="2">
        <f t="shared" si="2"/>
        <v>2.1263289555972484</v>
      </c>
      <c r="E87" s="1">
        <f t="shared" si="3"/>
        <v>36477.1875</v>
      </c>
      <c r="F87">
        <v>320</v>
      </c>
      <c r="G87">
        <v>34</v>
      </c>
    </row>
    <row r="88" spans="1:7">
      <c r="A88" t="s">
        <v>55</v>
      </c>
      <c r="B88" s="1">
        <v>15.49</v>
      </c>
      <c r="C88" s="2">
        <f>$F88/$B88</f>
        <v>18.721755971594575</v>
      </c>
      <c r="D88" s="2">
        <f t="shared" si="2"/>
        <v>3.357004519044545</v>
      </c>
      <c r="E88" s="1">
        <f t="shared" si="3"/>
        <v>38992.068965517246</v>
      </c>
      <c r="F88">
        <v>290</v>
      </c>
      <c r="G88">
        <v>52</v>
      </c>
    </row>
    <row r="89" spans="1:7">
      <c r="A89" t="s">
        <v>69</v>
      </c>
      <c r="B89" s="1">
        <v>16.79</v>
      </c>
      <c r="C89" s="2">
        <f>$F89/$B89</f>
        <v>18.46337105419893</v>
      </c>
      <c r="D89" s="2">
        <f t="shared" si="2"/>
        <v>2.6801667659321025</v>
      </c>
      <c r="E89" s="1">
        <f t="shared" si="3"/>
        <v>39537.741935483864</v>
      </c>
      <c r="F89">
        <v>310</v>
      </c>
      <c r="G89">
        <v>45</v>
      </c>
    </row>
    <row r="90" spans="1:7">
      <c r="A90" t="s">
        <v>20</v>
      </c>
      <c r="B90" s="1">
        <v>4.99</v>
      </c>
      <c r="C90" s="2">
        <f>$F90/$B90</f>
        <v>12.024048096192384</v>
      </c>
      <c r="D90" s="2">
        <f t="shared" si="2"/>
        <v>0.60120240480961917</v>
      </c>
      <c r="E90" s="1">
        <f t="shared" si="3"/>
        <v>60711.666666666672</v>
      </c>
      <c r="F90">
        <v>60</v>
      </c>
      <c r="G90">
        <v>3</v>
      </c>
    </row>
  </sheetData>
  <sortState ref="A2:G90">
    <sortCondition descending="1" ref="C1"/>
  </sortState>
  <conditionalFormatting sqref="C1:C1048576">
    <cfRule type="colorScale" priority="1">
      <colorScale>
        <cfvo type="min" val="0"/>
        <cfvo type="max" val="0"/>
        <color theme="9"/>
        <color rgb="FF00B050"/>
      </colorScale>
    </cfRule>
    <cfRule type="colorScale" priority="2">
      <colorScale>
        <cfvo type="min" val="0"/>
        <cfvo type="max" val="0"/>
        <color rgb="FFE95E09"/>
        <color rgb="FF00B050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Efficiency</dc:creator>
  <cp:lastModifiedBy>Efficiency</cp:lastModifiedBy>
  <dcterms:created xsi:type="dcterms:W3CDTF">2018-10-15T22:06:42Z</dcterms:created>
  <dcterms:modified xsi:type="dcterms:W3CDTF">2018-10-17T23:58:37Z</dcterms:modified>
</cp:coreProperties>
</file>