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<sst xmlns="http://schemas.openxmlformats.org/spreadsheetml/2006/main" count="24" uniqueCount="24">
  <si>
    <t>Transportation</t>
  </si>
  <si>
    <t>Situation</t>
  </si>
  <si>
    <t>1 Cup At Sink</t>
  </si>
  <si>
    <t>Shaker Bottle</t>
  </si>
  <si>
    <t>Fill</t>
  </si>
  <si>
    <t>Qty(oz)</t>
  </si>
  <si>
    <t>faucet oz per sec</t>
  </si>
  <si>
    <t>Cost</t>
  </si>
  <si>
    <t>Total Time</t>
  </si>
  <si>
    <t>s
/Day</t>
  </si>
  <si>
    <t>oz
/s</t>
  </si>
  <si>
    <t>hr/year</t>
  </si>
  <si>
    <t>Cost/oz</t>
  </si>
  <si>
    <t>$/s</t>
  </si>
  <si>
    <t>(oz^2)/Š</t>
  </si>
  <si>
    <t>oz
/$</t>
  </si>
  <si>
    <t>oz
/Š^(0.5)</t>
  </si>
  <si>
    <t>1 Cup At Desk</t>
  </si>
  <si>
    <t>Hr
/Lifetime</t>
  </si>
  <si>
    <t xml:space="preserve">Gallon </t>
  </si>
  <si>
    <t>Vacation Days Saved</t>
  </si>
  <si>
    <t>16.9ozx 40 Water Bottles</t>
  </si>
  <si>
    <t>23.7oz x24 Water Bottles</t>
  </si>
  <si>
    <t>8oz x 80 Water Bottles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</si>
</sst>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5" fontId="0" fillId="2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1">
      <selection activeCell="AA6" sqref="AA6"/>
    </sheetView>
  </sheetViews>
  <sheetFormatPr defaultColWidth="9.140625" defaultRowHeight="15"/>
  <cols>
    <col min="1" max="1" width="26.57421875" style="0" customWidth="1"/>
    <col min="3" max="3" width="9.140625" style="0" hidden="1" customWidth="1"/>
    <col min="4" max="4" width="7.28125" style="0" hidden="1" customWidth="1"/>
    <col min="5" max="6" width="9.140625" style="0" hidden="1" customWidth="1"/>
    <col min="7" max="8" width="14.28125" style="0" hidden="1" customWidth="1"/>
    <col min="9" max="9" width="11.57421875" style="0" customWidth="1"/>
    <col min="11" max="11" width="9.140625" style="0" hidden="1" customWidth="1"/>
    <col min="12" max="12" width="9.00390625" style="0" hidden="1" customWidth="1"/>
    <col min="13" max="13" width="10.57421875" style="0" bestFit="1" customWidth="1"/>
    <col min="14" max="14" width="9.57421875" style="0" bestFit="1" customWidth="1"/>
    <col min="15" max="15" width="9.140625" style="0" hidden="1" customWidth="1"/>
    <col min="16" max="16" width="10.28125" style="0" hidden="1" customWidth="1"/>
    <col min="17" max="22" width="9.140625" style="0" hidden="1" customWidth="1"/>
  </cols>
  <sheetData>
    <row r="1" spans="1:17" ht="45">
      <c r="A1" s="4" t="s">
        <v>1</v>
      </c>
      <c r="B1" s="4" t="s">
        <v>5</v>
      </c>
      <c r="C1" s="4" t="s">
        <v>0</v>
      </c>
      <c r="D1" s="4" t="s">
        <v>4</v>
      </c>
      <c r="E1" s="4" t="s">
        <v>6</v>
      </c>
      <c r="F1" s="4" t="s">
        <v>7</v>
      </c>
      <c r="G1" s="4" t="s">
        <v>12</v>
      </c>
      <c r="H1" s="5" t="s">
        <v>15</v>
      </c>
      <c r="I1" s="4" t="s">
        <v>8</v>
      </c>
      <c r="J1" s="6" t="s">
        <v>10</v>
      </c>
      <c r="K1" s="5" t="s">
        <v>9</v>
      </c>
      <c r="L1" s="4" t="s">
        <v>11</v>
      </c>
      <c r="M1" s="5" t="s">
        <v>18</v>
      </c>
      <c r="N1" s="5" t="s">
        <v>20</v>
      </c>
      <c r="O1" t="s">
        <v>14</v>
      </c>
      <c r="P1" t="s">
        <v>13</v>
      </c>
      <c r="Q1" s="2" t="s">
        <v>16</v>
      </c>
    </row>
    <row r="2" spans="1:20" ht="15">
      <c r="A2" t="s">
        <v>21</v>
      </c>
      <c r="B2">
        <f>16.9*40</f>
        <v>676</v>
      </c>
      <c r="C2">
        <v>130</v>
      </c>
      <c r="D2">
        <v>0</v>
      </c>
      <c r="G2" s="3">
        <f>F2/B2</f>
        <v>0</v>
      </c>
      <c r="H2" s="3" t="e">
        <f>1/G2</f>
        <v>#DIV/0!</v>
      </c>
      <c r="I2">
        <f>C2+D2</f>
        <v>130</v>
      </c>
      <c r="J2" s="7">
        <f>B2/I2</f>
        <v>5.2</v>
      </c>
      <c r="K2">
        <f>64/J2</f>
        <v>12.307692307692307</v>
      </c>
      <c r="L2" s="1">
        <f>K2*365/3600</f>
        <v>1.2478632478632476</v>
      </c>
      <c r="M2" s="1">
        <f>L2*50</f>
        <v>62.393162393162385</v>
      </c>
      <c r="N2" s="1">
        <f>198-(M2/8)</f>
        <v>190.2008547008547</v>
      </c>
      <c r="O2" t="e">
        <f>J2/G2</f>
        <v>#DIV/0!</v>
      </c>
      <c r="P2" s="3">
        <f>J2*G2</f>
        <v>0</v>
      </c>
      <c r="Q2" t="e">
        <f>SQRT(O2)</f>
        <v>#DIV/0!</v>
      </c>
      <c r="S2" t="e">
        <f>B2*B2/(F2*I2)</f>
        <v>#DIV/0!</v>
      </c>
      <c r="T2" t="e">
        <f>B2/(F2*I2)</f>
        <v>#DIV/0!</v>
      </c>
    </row>
    <row r="3" spans="1:20" ht="15">
      <c r="A3" t="s">
        <v>23</v>
      </c>
      <c r="B3">
        <f>8*80</f>
        <v>640</v>
      </c>
      <c r="C3">
        <v>130</v>
      </c>
      <c r="D3">
        <v>0</v>
      </c>
      <c r="F3">
        <v>29.69</v>
      </c>
      <c r="G3" s="3">
        <f>F3/B3</f>
        <v>0.046390625000000005</v>
      </c>
      <c r="H3" s="3">
        <f>1/G3</f>
        <v>21.55607948804311</v>
      </c>
      <c r="I3">
        <f>C3+D3</f>
        <v>130</v>
      </c>
      <c r="J3" s="7">
        <f>B3/I3</f>
        <v>4.923076923076923</v>
      </c>
      <c r="K3">
        <f>64/J3</f>
        <v>13</v>
      </c>
      <c r="L3" s="1">
        <f>K3*365/3600</f>
        <v>1.3180555555555555</v>
      </c>
      <c r="M3" s="1">
        <f>L3*50</f>
        <v>65.90277777777777</v>
      </c>
      <c r="N3" s="1">
        <f>198-(M3/8)</f>
        <v>189.76215277777777</v>
      </c>
      <c r="O3">
        <f>J3/G3</f>
        <v>106.12223747959686</v>
      </c>
      <c r="P3" s="3">
        <f>J3*G3</f>
        <v>0.2283846153846154</v>
      </c>
      <c r="Q3">
        <f>SQRT(O3)</f>
        <v>10.301564807328878</v>
      </c>
      <c r="S3">
        <f>B3*B3/(F3*I3)</f>
        <v>106.12223747959685</v>
      </c>
      <c r="T3">
        <f>B3/(F3*I3)</f>
        <v>0.16581599606187009</v>
      </c>
    </row>
    <row r="4" spans="1:20" ht="15">
      <c r="A4" t="s">
        <v>22</v>
      </c>
      <c r="B4">
        <f>23.7*24</f>
        <v>568.8</v>
      </c>
      <c r="C4">
        <v>130</v>
      </c>
      <c r="D4">
        <v>0</v>
      </c>
      <c r="F4">
        <v>30.34</v>
      </c>
      <c r="G4" s="3">
        <f>F4/B4</f>
        <v>0.05334036568213784</v>
      </c>
      <c r="H4" s="3">
        <f>1/G4</f>
        <v>18.747528015820695</v>
      </c>
      <c r="I4">
        <f>C4+D4</f>
        <v>130</v>
      </c>
      <c r="J4" s="7">
        <f>B4/I4</f>
        <v>4.375384615384615</v>
      </c>
      <c r="K4">
        <f>64/J4</f>
        <v>14.627285513361464</v>
      </c>
      <c r="L4" s="1">
        <f>K4*365/3600</f>
        <v>1.4830442256602596</v>
      </c>
      <c r="M4" s="1">
        <f>L4*50</f>
        <v>74.15221128301297</v>
      </c>
      <c r="N4" s="1">
        <f>198-(M4/8)</f>
        <v>188.73097358962337</v>
      </c>
      <c r="O4">
        <f>J4/G4</f>
        <v>82.02764565691393</v>
      </c>
      <c r="P4" s="3">
        <f>J4*G4</f>
        <v>0.23338461538461538</v>
      </c>
      <c r="Q4">
        <f>SQRT(O4)</f>
        <v>9.056911485540418</v>
      </c>
      <c r="S4">
        <f>B4*B4/(F4*I4)</f>
        <v>82.02764565691393</v>
      </c>
      <c r="T4">
        <f>B4/(F4*I4)</f>
        <v>0.14421175396785152</v>
      </c>
    </row>
    <row r="5" spans="1:17" ht="15">
      <c r="A5" t="s">
        <v>19</v>
      </c>
      <c r="B5">
        <v>128</v>
      </c>
      <c r="C5">
        <v>36</v>
      </c>
      <c r="D5" s="1">
        <v>20</v>
      </c>
      <c r="E5">
        <f>B5/D5</f>
        <v>6.4</v>
      </c>
      <c r="F5">
        <v>0.00881016042780748</v>
      </c>
      <c r="G5" s="3">
        <f>F5/B5</f>
        <v>6.882937834224593E-05</v>
      </c>
      <c r="H5" s="3">
        <f>1/G5</f>
        <v>14528.67981790593</v>
      </c>
      <c r="I5">
        <f>C5+D5</f>
        <v>56</v>
      </c>
      <c r="J5" s="7">
        <f>B5/I5</f>
        <v>2.2857142857142856</v>
      </c>
      <c r="K5">
        <f>64/J5</f>
        <v>28</v>
      </c>
      <c r="L5" s="1">
        <f>K5*365/3600</f>
        <v>2.838888888888889</v>
      </c>
      <c r="M5" s="1">
        <f>L5*50</f>
        <v>141.94444444444446</v>
      </c>
      <c r="N5" s="1">
        <f>198-(M5/8)</f>
        <v>180.25694444444446</v>
      </c>
      <c r="O5">
        <f>J5/G5</f>
        <v>33208.41101235641</v>
      </c>
      <c r="P5" s="3">
        <f>J5*G5</f>
        <v>0.000157324293353705</v>
      </c>
      <c r="Q5">
        <f>SQRT(O5)</f>
        <v>182.23175083490915</v>
      </c>
    </row>
    <row r="6" spans="1:17" ht="15">
      <c r="A6" t="s">
        <v>3</v>
      </c>
      <c r="B6">
        <v>22</v>
      </c>
      <c r="C6">
        <v>36</v>
      </c>
      <c r="D6">
        <v>8</v>
      </c>
      <c r="E6">
        <f>B6/D6</f>
        <v>2.75</v>
      </c>
      <c r="F6">
        <f>$F$4/$B$4*B6</f>
        <v>1.1734880450070324</v>
      </c>
      <c r="G6" s="3">
        <f>F6/B6</f>
        <v>0.05334036568213784</v>
      </c>
      <c r="H6" s="3">
        <f>1/G6</f>
        <v>18.747528015820695</v>
      </c>
      <c r="I6">
        <f>C6+D6</f>
        <v>44</v>
      </c>
      <c r="J6" s="7">
        <f>B6/I6</f>
        <v>0.5</v>
      </c>
      <c r="K6">
        <f>64/J6</f>
        <v>128</v>
      </c>
      <c r="L6" s="1">
        <f>K6*365/3600</f>
        <v>12.977777777777778</v>
      </c>
      <c r="M6" s="1">
        <f>L6*50</f>
        <v>648.8888888888889</v>
      </c>
      <c r="N6" s="1">
        <f>198-(M6/8)</f>
        <v>116.88888888888889</v>
      </c>
      <c r="O6">
        <f>J6/G6</f>
        <v>9.373764007910347</v>
      </c>
      <c r="P6" s="3">
        <f>J6*G6</f>
        <v>0.02667018284106892</v>
      </c>
      <c r="Q6">
        <f>SQRT(O6)</f>
        <v>3.061660335162989</v>
      </c>
    </row>
    <row r="7" spans="1:21" ht="15">
      <c r="A7" t="s">
        <v>2</v>
      </c>
      <c r="B7">
        <v>8</v>
      </c>
      <c r="C7">
        <v>18</v>
      </c>
      <c r="D7">
        <v>3</v>
      </c>
      <c r="E7">
        <f>B7/D7</f>
        <v>2.6666666666666665</v>
      </c>
      <c r="F7">
        <f>$F$4/$B$4*B7</f>
        <v>0.4267229254571027</v>
      </c>
      <c r="G7" s="3">
        <f>F7/B7</f>
        <v>0.05334036568213784</v>
      </c>
      <c r="H7" s="3">
        <f>1/G7</f>
        <v>18.747528015820695</v>
      </c>
      <c r="I7">
        <f>C7+D7</f>
        <v>21</v>
      </c>
      <c r="J7" s="7">
        <f>B7/I7</f>
        <v>0.38095238095238093</v>
      </c>
      <c r="K7">
        <f>64/J7</f>
        <v>168</v>
      </c>
      <c r="L7">
        <f>K7*365/3600</f>
        <v>17.033333333333335</v>
      </c>
      <c r="M7" s="1">
        <f>L7*50</f>
        <v>851.6666666666667</v>
      </c>
      <c r="N7" s="1">
        <f>198-(M7/8)</f>
        <v>91.54166666666666</v>
      </c>
      <c r="O7">
        <f>J7/G7</f>
        <v>7.14191543459836</v>
      </c>
      <c r="P7" s="3">
        <f>J7*G7</f>
        <v>0.02032013930748108</v>
      </c>
      <c r="Q7">
        <f>SQRT(O7)</f>
        <v>2.6724362358339553</v>
      </c>
      <c r="S7">
        <f>B7*B7/(F7*I7)</f>
        <v>7.141915434598361</v>
      </c>
      <c r="T7">
        <f>B7/(F7*I7)</f>
        <v>0.8927394293247951</v>
      </c>
      <c r="U7">
        <f>T7*B7</f>
        <v>7.141915434598361</v>
      </c>
    </row>
    <row r="8" spans="1:17" ht="15">
      <c r="A8" t="s">
        <v>17</v>
      </c>
      <c r="B8">
        <v>8</v>
      </c>
      <c r="C8">
        <v>36</v>
      </c>
      <c r="D8">
        <v>3</v>
      </c>
      <c r="E8">
        <f>B8/D8</f>
        <v>2.6666666666666665</v>
      </c>
      <c r="F8">
        <f>$F$4/$B$4*B8</f>
        <v>0.4267229254571027</v>
      </c>
      <c r="G8" s="3">
        <f>F8/B8</f>
        <v>0.05334036568213784</v>
      </c>
      <c r="H8" s="3">
        <f>1/G8</f>
        <v>18.747528015820695</v>
      </c>
      <c r="I8">
        <f>C8+D8</f>
        <v>39</v>
      </c>
      <c r="J8" s="7">
        <f>B8/I8</f>
        <v>0.20512820512820512</v>
      </c>
      <c r="K8">
        <f>64/J8</f>
        <v>312</v>
      </c>
      <c r="L8" s="1">
        <f>K8*365/3600</f>
        <v>31.633333333333333</v>
      </c>
      <c r="M8" s="1">
        <f>L8*50</f>
        <v>1581.6666666666667</v>
      </c>
      <c r="N8" s="1">
        <f>198-(M8/8)</f>
        <v>0.2916666666666572</v>
      </c>
      <c r="O8">
        <f>J8/G8</f>
        <v>3.8456467724760404</v>
      </c>
      <c r="P8" s="3">
        <f>J8*G8</f>
        <v>0.010941613473259044</v>
      </c>
      <c r="Q8">
        <f>SQRT(O8)</f>
        <v>1.961032068191655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 Kirk</cp:lastModifiedBy>
  <dcterms:created xsi:type="dcterms:W3CDTF">2017-10-06T21:40:24Z</dcterms:created>
  <dcterms:modified xsi:type="dcterms:W3CDTF">2017-10-11T12:58:39Z</dcterms:modified>
  <cp:category/>
  <cp:version/>
  <cp:contentType/>
  <cp:contentStatus/>
</cp:coreProperties>
</file>