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24" windowWidth="22980" windowHeight="9288" activeTab="0"/>
  </bookViews>
  <sheets>
    <sheet name="GM insurance" sheetId="4" r:id="rId1"/>
    <sheet name="Sheet1" sheetId="1" r:id="rId2"/>
    <sheet name="Sheet2" sheetId="2" r:id="rId3"/>
    <sheet name="Sheet3" sheetId="3" r:id="rId4"/>
  </sheets>
  <definedNames/>
  <calcPr calcId="145621"/>
</workbook>
</file>

<file path=xl/sharedStrings.xml><?xml version="1.0" encoding="utf-8"?>
<sst xmlns="http://schemas.openxmlformats.org/spreadsheetml/2006/main" count="49" uniqueCount="41">
  <si>
    <t>Option</t>
  </si>
  <si>
    <t>BEHP Choice</t>
  </si>
  <si>
    <t>BEHP HAS</t>
  </si>
  <si>
    <t>BEHP Classic</t>
  </si>
  <si>
    <t>Cost Per Paycheck</t>
  </si>
  <si>
    <t>"Plan Funded Account"</t>
  </si>
  <si>
    <t>Extra Money Insurance Gives you?</t>
  </si>
  <si>
    <t>Deductible</t>
  </si>
  <si>
    <t>% after deductible</t>
  </si>
  <si>
    <t>Max Out Of Pocket</t>
  </si>
  <si>
    <t>Input</t>
  </si>
  <si>
    <t>Cost Per Year</t>
  </si>
  <si>
    <t>Worst Case Yearly Cost</t>
  </si>
  <si>
    <t>1000 Dollars Of Bills, you get:</t>
  </si>
  <si>
    <t>2000 Dollars Of Bills, you get:</t>
  </si>
  <si>
    <t>3000 Dollars Out Of Pocket</t>
  </si>
  <si>
    <t>5000 Dollars spent</t>
  </si>
  <si>
    <t>How Much 1000 Dollars Of Medicine Costs</t>
  </si>
  <si>
    <t>How Much 3000 Dollars Of Medicine Costs</t>
  </si>
  <si>
    <t>How Much 5000 Dollars Of Medicine Costs</t>
  </si>
  <si>
    <t>How Much 8000 Dollars Of Medicine Costs</t>
  </si>
  <si>
    <t>Yearly Cost at 1000</t>
  </si>
  <si>
    <t>Yearly Cost at 8000</t>
  </si>
  <si>
    <t>Yearly Cost at 5000</t>
  </si>
  <si>
    <t>Yearly Cost at 3000</t>
  </si>
  <si>
    <t>How Much 10500 Dollars Of Medicine Costs</t>
  </si>
  <si>
    <t>Yearly Cost at 10500</t>
  </si>
  <si>
    <t xml:space="preserve"> </t>
  </si>
  <si>
    <t>Cost Per Week</t>
  </si>
  <si>
    <t>Max Out Of Pocket Or Max Deductible</t>
  </si>
  <si>
    <t>Insurance A</t>
  </si>
  <si>
    <t>Insurance C</t>
  </si>
  <si>
    <t>Insurance B</t>
  </si>
  <si>
    <t>Fill in</t>
  </si>
  <si>
    <t>Output:</t>
  </si>
  <si>
    <t>&lt;-Note: Per Week</t>
  </si>
  <si>
    <t>Insurance D</t>
  </si>
  <si>
    <t>Insurance E</t>
  </si>
  <si>
    <t>I usually error on the lowest Cost Per Year.</t>
  </si>
  <si>
    <t>Goal is to minimize both costs (orange boxes)</t>
  </si>
  <si>
    <t>If you expect to spend your max out of pocket, choose the lowest cost, Worst Case Per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</si>
</sst>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799847602844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0" xfId="0" applyFill="1"/>
    <xf numFmtId="0" fontId="2" fillId="0" borderId="0" xfId="0" applyFont="1" applyFill="1" applyBorder="1" applyAlignment="1">
      <alignment horizontal="center"/>
    </xf>
    <xf numFmtId="0" fontId="2" fillId="0" borderId="0" xfId="0" applyFont="1"/>
    <xf numFmtId="0" fontId="0" fillId="2" borderId="2" xfId="0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zoomScale="130" zoomScaleNormal="130" workbookViewId="0" topLeftCell="A1">
      <selection activeCell="E7" sqref="E7"/>
    </sheetView>
  </sheetViews>
  <sheetFormatPr defaultColWidth="9.140625" defaultRowHeight="15"/>
  <cols>
    <col min="1" max="1" width="36.7109375" style="0" customWidth="1"/>
    <col min="2" max="2" width="16.421875" style="0" customWidth="1"/>
    <col min="3" max="5" width="18.57421875" style="0" customWidth="1"/>
    <col min="6" max="6" width="20.8515625" style="0" customWidth="1"/>
  </cols>
  <sheetData>
    <row r="1" spans="1:6" ht="30.6" customHeight="1">
      <c r="A1" s="6" t="s">
        <v>0</v>
      </c>
      <c r="B1" s="7" t="s">
        <v>30</v>
      </c>
      <c r="C1" s="7" t="s">
        <v>32</v>
      </c>
      <c r="D1" s="7" t="s">
        <v>31</v>
      </c>
      <c r="E1" s="7" t="s">
        <v>36</v>
      </c>
      <c r="F1" s="7" t="s">
        <v>37</v>
      </c>
    </row>
    <row r="2" spans="1:7" ht="15">
      <c r="A2" t="s">
        <v>28</v>
      </c>
      <c r="B2" s="8">
        <v>300</v>
      </c>
      <c r="C2" s="8">
        <v>600</v>
      </c>
      <c r="D2" s="8"/>
      <c r="E2" s="8"/>
      <c r="F2" s="8"/>
      <c r="G2" s="11" t="s">
        <v>35</v>
      </c>
    </row>
    <row r="3" spans="1:9" ht="15">
      <c r="A3" t="s">
        <v>29</v>
      </c>
      <c r="B3" s="8">
        <v>5000</v>
      </c>
      <c r="C3" s="8">
        <v>4000</v>
      </c>
      <c r="D3" s="8"/>
      <c r="E3" s="8"/>
      <c r="F3" s="8"/>
      <c r="H3" s="10" t="s">
        <v>33</v>
      </c>
      <c r="I3" s="9"/>
    </row>
    <row r="4" spans="1:9" ht="15">
      <c r="A4" t="s">
        <v>11</v>
      </c>
      <c r="B4" s="12">
        <f>B2*12</f>
        <v>3600</v>
      </c>
      <c r="C4" s="12">
        <f>C2*12</f>
        <v>7200</v>
      </c>
      <c r="D4" s="12">
        <f>D2*12</f>
        <v>0</v>
      </c>
      <c r="E4" s="12">
        <f>E2*12</f>
        <v>0</v>
      </c>
      <c r="F4" s="12">
        <f>F2*12</f>
        <v>0</v>
      </c>
      <c r="H4" s="11" t="s">
        <v>34</v>
      </c>
      <c r="I4" s="1"/>
    </row>
    <row r="5" spans="1:6" ht="15">
      <c r="A5" t="s">
        <v>12</v>
      </c>
      <c r="B5" s="12">
        <f>B4+B3</f>
        <v>8600</v>
      </c>
      <c r="C5" s="12">
        <f>C4+C3</f>
        <v>11200</v>
      </c>
      <c r="D5" s="12">
        <f>D4+D3</f>
        <v>0</v>
      </c>
      <c r="E5" s="12">
        <f>E4+E3</f>
        <v>0</v>
      </c>
      <c r="F5" s="12">
        <f>F4+F3</f>
        <v>0</v>
      </c>
    </row>
    <row r="6" spans="2:6" ht="15">
      <c r="B6" s="3"/>
      <c r="C6" s="3"/>
      <c r="D6" s="3"/>
      <c r="E6" s="3"/>
      <c r="F6" s="3"/>
    </row>
    <row r="7" spans="2:6" ht="15">
      <c r="B7" s="3"/>
      <c r="C7" s="3"/>
      <c r="D7" s="3"/>
      <c r="E7" s="3"/>
      <c r="F7" s="3"/>
    </row>
    <row r="8" spans="1:6" ht="15" hidden="1">
      <c r="A8" t="s">
        <v>5</v>
      </c>
      <c r="B8" s="1">
        <v>0</v>
      </c>
      <c r="C8" s="1">
        <v>0</v>
      </c>
      <c r="D8" s="1"/>
      <c r="E8" s="1"/>
      <c r="F8" s="1">
        <v>0</v>
      </c>
    </row>
    <row r="9" spans="2:6" ht="15" hidden="1">
      <c r="B9" s="4"/>
      <c r="C9" s="4"/>
      <c r="D9" s="4"/>
      <c r="E9" s="4"/>
      <c r="F9" s="4"/>
    </row>
    <row r="10" spans="2:6" ht="15" hidden="1">
      <c r="B10" s="5"/>
      <c r="C10" s="5"/>
      <c r="D10" s="5"/>
      <c r="E10" s="5"/>
      <c r="F10" s="5"/>
    </row>
    <row r="11" spans="1:6" ht="15" hidden="1">
      <c r="A11" t="s">
        <v>13</v>
      </c>
      <c r="B11" t="e">
        <f>IF((1000-#REF!)/(#REF!/100)&gt;0,(1000-#REF!)/(#REF!/100),0)</f>
        <v>#REF!</v>
      </c>
      <c r="C11" t="e">
        <f>IF((1000-#REF!)/(#REF!/100)&gt;0,(1000-#REF!)/(#REF!/100),0)</f>
        <v>#REF!</v>
      </c>
      <c r="F11" t="e">
        <f>IF((1000-#REF!)/(#REF!/100)&gt;0,(1000-#REF!)/(#REF!/100),0)</f>
        <v>#REF!</v>
      </c>
    </row>
    <row r="12" spans="1:6" ht="15" hidden="1">
      <c r="A12" t="s">
        <v>14</v>
      </c>
      <c r="B12" t="e">
        <f>IF((2000-#REF!)/(#REF!/100)&gt;0,(2000-#REF!)/(#REF!/100),0)</f>
        <v>#REF!</v>
      </c>
      <c r="C12" t="e">
        <f>IF((2000-#REF!)/(#REF!/100)&gt;0,(2000-#REF!)/(#REF!/100),0)</f>
        <v>#REF!</v>
      </c>
      <c r="F12" t="e">
        <f>IF((2000-#REF!)/(#REF!/100)&gt;0,(2000-#REF!)/(#REF!/100),0)</f>
        <v>#REF!</v>
      </c>
    </row>
    <row r="13" spans="1:6" ht="15" hidden="1">
      <c r="A13" t="s">
        <v>15</v>
      </c>
      <c r="B13" t="e">
        <f>IF((3000-#REF!)/(#REF!/100)&gt;0,(3000-#REF!)/(#REF!/100),0)</f>
        <v>#REF!</v>
      </c>
      <c r="C13" t="e">
        <f>IF((3000-#REF!)/(#REF!/100)&gt;0,(3000-#REF!)/(#REF!/100),0)</f>
        <v>#REF!</v>
      </c>
      <c r="F13" t="e">
        <f>IF((3000-#REF!)/(#REF!/100)&gt;0,(3000-#REF!)/(#REF!/100),0)</f>
        <v>#REF!</v>
      </c>
    </row>
    <row r="14" spans="1:6" ht="15" hidden="1">
      <c r="A14" t="s">
        <v>16</v>
      </c>
      <c r="B14" t="e">
        <f>IF(5000&gt;B3,"Max Hit",(IF((5000-#REF!)/(#REF!/100)&gt;0,(5000-#REF!)/(#REF!/100),0)))</f>
        <v>#REF!</v>
      </c>
      <c r="C14" t="str">
        <f>IF(5000&gt;C3,"Max Hit",(IF((5000-#REF!)/(#REF!/100)&gt;0,(5000-#REF!)/(#REF!/100),0)))</f>
        <v>Max Hit</v>
      </c>
      <c r="F14" t="str">
        <f>IF(5000&gt;F3,"Max Hit",(IF((5000-#REF!)/(#REF!/100)&gt;0,(5000-#REF!)/(#REF!/100),0)))</f>
        <v>Max Hit</v>
      </c>
    </row>
    <row r="17" ht="15">
      <c r="C17" t="s">
        <v>39</v>
      </c>
    </row>
    <row r="18" ht="15">
      <c r="C18" t="s">
        <v>38</v>
      </c>
    </row>
    <row r="19" ht="15">
      <c r="C19" t="s">
        <v>40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 topLeftCell="A1">
      <selection activeCell="K13" sqref="K13"/>
    </sheetView>
  </sheetViews>
  <sheetFormatPr defaultColWidth="9.140625" defaultRowHeight="15"/>
  <cols>
    <col min="2" max="2" width="25.7109375" style="0" customWidth="1"/>
    <col min="3" max="3" width="12.00390625" style="0" customWidth="1"/>
    <col min="5" max="5" width="11.421875" style="0" customWidth="1"/>
  </cols>
  <sheetData>
    <row r="1" spans="2:9" ht="15">
      <c r="B1" t="s">
        <v>0</v>
      </c>
      <c r="C1" t="s">
        <v>1</v>
      </c>
      <c r="D1" t="s">
        <v>2</v>
      </c>
      <c r="E1" t="s">
        <v>3</v>
      </c>
      <c r="H1" s="1"/>
      <c r="I1" t="s">
        <v>10</v>
      </c>
    </row>
    <row r="2" spans="2:5" ht="15">
      <c r="B2" t="s">
        <v>4</v>
      </c>
      <c r="C2" s="1">
        <v>56.2</v>
      </c>
      <c r="D2" s="1">
        <v>33.18</v>
      </c>
      <c r="E2" s="1">
        <v>159.01</v>
      </c>
    </row>
    <row r="3" spans="2:6" ht="15" hidden="1">
      <c r="B3" t="s">
        <v>5</v>
      </c>
      <c r="C3" s="1">
        <v>400</v>
      </c>
      <c r="D3" s="1">
        <v>400</v>
      </c>
      <c r="E3" s="1">
        <v>0</v>
      </c>
      <c r="F3" t="s">
        <v>6</v>
      </c>
    </row>
    <row r="4" spans="2:5" ht="15" hidden="1">
      <c r="B4" t="s">
        <v>7</v>
      </c>
      <c r="C4" s="1">
        <v>1200</v>
      </c>
      <c r="D4" s="1">
        <v>2750</v>
      </c>
      <c r="E4" s="1">
        <v>500</v>
      </c>
    </row>
    <row r="5" spans="2:5" ht="15" hidden="1">
      <c r="B5" t="s">
        <v>8</v>
      </c>
      <c r="C5" s="1">
        <v>35</v>
      </c>
      <c r="D5" s="1">
        <v>40</v>
      </c>
      <c r="E5" s="1">
        <v>25</v>
      </c>
    </row>
    <row r="6" spans="2:5" ht="15">
      <c r="B6" t="s">
        <v>9</v>
      </c>
      <c r="C6" s="1">
        <v>4350</v>
      </c>
      <c r="D6" s="1">
        <v>10500</v>
      </c>
      <c r="E6" s="1">
        <v>4000</v>
      </c>
    </row>
    <row r="8" spans="2:5" ht="15">
      <c r="B8" t="s">
        <v>11</v>
      </c>
      <c r="C8">
        <f>C2*52</f>
        <v>2922.4</v>
      </c>
      <c r="D8">
        <f>D2*52</f>
        <v>1725.36</v>
      </c>
      <c r="E8">
        <f>E2*52</f>
        <v>8268.52</v>
      </c>
    </row>
    <row r="9" spans="2:5" ht="15">
      <c r="B9" t="s">
        <v>12</v>
      </c>
      <c r="C9">
        <f>C8+C6</f>
        <v>7272.4</v>
      </c>
      <c r="D9">
        <f aca="true" t="shared" si="0" ref="D9:E9">D8+D6</f>
        <v>12225.36</v>
      </c>
      <c r="E9">
        <f t="shared" si="0"/>
        <v>12268.52</v>
      </c>
    </row>
    <row r="10" spans="2:5" ht="15">
      <c r="B10" t="s">
        <v>13</v>
      </c>
      <c r="C10">
        <f>IF((1000-C4)/(C5/100)&gt;0,(1000-C4)/(C5/100),0)</f>
        <v>0</v>
      </c>
      <c r="D10">
        <f>IF((1000-D4)/(D5/100)&gt;0,(1000-D4)/(D5/100),0)</f>
        <v>0</v>
      </c>
      <c r="E10">
        <f>IF((1000-E4)/(E5/100)&gt;0,(1000-E4)/(E5/100),0)</f>
        <v>2000</v>
      </c>
    </row>
    <row r="11" spans="2:5" ht="15">
      <c r="B11" t="s">
        <v>14</v>
      </c>
      <c r="C11">
        <f>IF((2000-C4)/(C5/100)&gt;0,(2000-C4)/(C5/100),0)</f>
        <v>2285.714285714286</v>
      </c>
      <c r="D11">
        <f>IF((2000-D4)/(D5/100)&gt;0,(2000-D4)/(D5/100),0)</f>
        <v>0</v>
      </c>
      <c r="E11">
        <f>IF((2000-E4)/(E5/100)&gt;0,(2000-E4)/(E5/100),0)</f>
        <v>6000</v>
      </c>
    </row>
    <row r="12" spans="2:5" ht="15">
      <c r="B12" t="s">
        <v>15</v>
      </c>
      <c r="C12">
        <f>IF((3000-C4)/(C5/100)&gt;0,(3000-C4)/(C5/100),0)</f>
        <v>5142.857142857143</v>
      </c>
      <c r="D12">
        <f>IF((3000-D4)/(D5/100)&gt;0,(3000-D4)/(D5/100),0)</f>
        <v>625</v>
      </c>
      <c r="E12">
        <f>IF((3000-E4)/(E5/100)&gt;0,(3000-E4)/(E5/100),0)</f>
        <v>10000</v>
      </c>
    </row>
    <row r="13" spans="2:5" ht="15">
      <c r="B13" t="s">
        <v>16</v>
      </c>
      <c r="C13" t="str">
        <f>IF(5000&gt;C6,"Max Hit",(IF((5000-C4)/(C5/100)&gt;0,(5000-C4)/(C5/100),0)))</f>
        <v>Max Hit</v>
      </c>
      <c r="D13">
        <f>IF(5000&gt;D6,"Max Hit",(IF((5000-D4)/(D5/100)&gt;0,(5000-D4)/(D5/100),0)))</f>
        <v>5625</v>
      </c>
      <c r="E13" t="str">
        <f>IF(5000&gt;E6,"Max Hit",(IF((5000-E4)/(E5/100)&gt;0,(5000-E4)/(E5/100),0)))</f>
        <v>Max Hit</v>
      </c>
    </row>
    <row r="14" spans="1:5" ht="15">
      <c r="A14">
        <v>1000</v>
      </c>
      <c r="B14" t="s">
        <v>17</v>
      </c>
      <c r="C14">
        <f aca="true" t="shared" si="1" ref="C14:E18">IF($A14&gt;C$4,C$4+($A14-C$4)*(C$5/100),$A14)</f>
        <v>1000</v>
      </c>
      <c r="D14">
        <f t="shared" si="1"/>
        <v>1000</v>
      </c>
      <c r="E14">
        <f t="shared" si="1"/>
        <v>625</v>
      </c>
    </row>
    <row r="15" spans="1:5" ht="15">
      <c r="A15">
        <v>3000</v>
      </c>
      <c r="B15" t="s">
        <v>18</v>
      </c>
      <c r="C15">
        <f t="shared" si="1"/>
        <v>1830</v>
      </c>
      <c r="D15">
        <f t="shared" si="1"/>
        <v>2850</v>
      </c>
      <c r="E15">
        <f t="shared" si="1"/>
        <v>1125</v>
      </c>
    </row>
    <row r="16" spans="1:5" ht="15">
      <c r="A16">
        <v>5000</v>
      </c>
      <c r="B16" t="s">
        <v>19</v>
      </c>
      <c r="C16">
        <f t="shared" si="1"/>
        <v>2530</v>
      </c>
      <c r="D16">
        <f t="shared" si="1"/>
        <v>3650</v>
      </c>
      <c r="E16">
        <f t="shared" si="1"/>
        <v>1625</v>
      </c>
    </row>
    <row r="17" spans="1:5" ht="15">
      <c r="A17">
        <v>8000</v>
      </c>
      <c r="B17" t="s">
        <v>20</v>
      </c>
      <c r="C17">
        <f t="shared" si="1"/>
        <v>3580</v>
      </c>
      <c r="D17">
        <f t="shared" si="1"/>
        <v>4850</v>
      </c>
      <c r="E17">
        <f t="shared" si="1"/>
        <v>2375</v>
      </c>
    </row>
    <row r="18" spans="1:5" ht="15">
      <c r="A18">
        <v>10500</v>
      </c>
      <c r="B18" t="s">
        <v>25</v>
      </c>
      <c r="C18">
        <f t="shared" si="1"/>
        <v>4455</v>
      </c>
      <c r="D18">
        <f t="shared" si="1"/>
        <v>5850</v>
      </c>
      <c r="E18">
        <f t="shared" si="1"/>
        <v>3000</v>
      </c>
    </row>
    <row r="19" spans="1:5" ht="15">
      <c r="A19">
        <v>1000</v>
      </c>
      <c r="B19" t="s">
        <v>21</v>
      </c>
      <c r="C19">
        <f>C14+C$8</f>
        <v>3922.4</v>
      </c>
      <c r="D19">
        <f>D14+D$8</f>
        <v>2725.3599999999997</v>
      </c>
      <c r="E19">
        <f>E14+E$8</f>
        <v>8893.52</v>
      </c>
    </row>
    <row r="20" spans="1:5" ht="15">
      <c r="A20">
        <v>3000</v>
      </c>
      <c r="B20" t="s">
        <v>24</v>
      </c>
      <c r="C20">
        <f aca="true" t="shared" si="2" ref="C20:E20">C15+C$8</f>
        <v>4752.4</v>
      </c>
      <c r="D20">
        <f t="shared" si="2"/>
        <v>4575.36</v>
      </c>
      <c r="E20">
        <f t="shared" si="2"/>
        <v>9393.52</v>
      </c>
    </row>
    <row r="21" spans="1:5" ht="15">
      <c r="A21">
        <v>5000</v>
      </c>
      <c r="B21" t="s">
        <v>23</v>
      </c>
      <c r="C21">
        <f aca="true" t="shared" si="3" ref="C21:E21">C16+C$8</f>
        <v>5452.4</v>
      </c>
      <c r="D21">
        <f t="shared" si="3"/>
        <v>5375.36</v>
      </c>
      <c r="E21">
        <f t="shared" si="3"/>
        <v>9893.52</v>
      </c>
    </row>
    <row r="22" spans="1:5" ht="15">
      <c r="A22">
        <v>8000</v>
      </c>
      <c r="B22" t="s">
        <v>22</v>
      </c>
      <c r="C22">
        <f aca="true" t="shared" si="4" ref="C22:E23">C17+C$8</f>
        <v>6502.4</v>
      </c>
      <c r="D22">
        <f t="shared" si="4"/>
        <v>6575.36</v>
      </c>
      <c r="E22">
        <f t="shared" si="4"/>
        <v>10643.52</v>
      </c>
    </row>
    <row r="23" spans="1:5" ht="15">
      <c r="A23">
        <v>10500</v>
      </c>
      <c r="B23" t="s">
        <v>26</v>
      </c>
      <c r="C23" s="2">
        <f t="shared" si="4"/>
        <v>7377.4</v>
      </c>
      <c r="D23" s="2">
        <f t="shared" si="4"/>
        <v>7575.36</v>
      </c>
      <c r="E23" s="2">
        <f t="shared" si="4"/>
        <v>11268.52</v>
      </c>
    </row>
    <row r="24" ht="15">
      <c r="H24" t="s">
        <v>27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Michael</cp:lastModifiedBy>
  <dcterms:created xsi:type="dcterms:W3CDTF">2016-10-03T20:44:31Z</dcterms:created>
  <dcterms:modified xsi:type="dcterms:W3CDTF">2018-11-10T20:14:11Z</dcterms:modified>
  <cp:category/>
  <cp:version/>
  <cp:contentType/>
  <cp:contentStatus/>
</cp:coreProperties>
</file>